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idencias  OBG - 2020\1. Gestión Directiva\Ejecución\"/>
    </mc:Choice>
  </mc:AlternateContent>
  <xr:revisionPtr revIDLastSave="0" documentId="13_ncr:1_{5430A55B-F7DE-4547-BBF4-F0B159FDB1F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2018" sheetId="1" r:id="rId1"/>
    <sheet name="2019" sheetId="2" r:id="rId2"/>
    <sheet name="202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C82" i="3" l="1"/>
  <c r="F145" i="3" l="1"/>
  <c r="E145" i="3"/>
  <c r="D145" i="3"/>
  <c r="C145" i="3"/>
  <c r="F141" i="3"/>
  <c r="E141" i="3"/>
  <c r="D141" i="3"/>
  <c r="C141" i="3"/>
  <c r="F137" i="3"/>
  <c r="E137" i="3"/>
  <c r="D137" i="3"/>
  <c r="C137" i="3"/>
  <c r="F132" i="3"/>
  <c r="F146" i="3" s="1"/>
  <c r="F147" i="3" s="1"/>
  <c r="E132" i="3"/>
  <c r="D132" i="3"/>
  <c r="C132" i="3"/>
  <c r="C146" i="3" s="1"/>
  <c r="F120" i="3"/>
  <c r="E120" i="3"/>
  <c r="D120" i="3"/>
  <c r="C120" i="3"/>
  <c r="G120" i="3" s="1"/>
  <c r="F115" i="3"/>
  <c r="E115" i="3"/>
  <c r="D115" i="3"/>
  <c r="C115" i="3"/>
  <c r="G115" i="3" s="1"/>
  <c r="F104" i="3"/>
  <c r="E104" i="3"/>
  <c r="D104" i="3"/>
  <c r="C104" i="3"/>
  <c r="G104" i="3" s="1"/>
  <c r="F101" i="3"/>
  <c r="E101" i="3"/>
  <c r="D101" i="3"/>
  <c r="C101" i="3"/>
  <c r="G101" i="3" s="1"/>
  <c r="F93" i="3"/>
  <c r="E93" i="3"/>
  <c r="E121" i="3" s="1"/>
  <c r="E122" i="3" s="1"/>
  <c r="D93" i="3"/>
  <c r="C93" i="3"/>
  <c r="C121" i="3" s="1"/>
  <c r="F81" i="3"/>
  <c r="E81" i="3"/>
  <c r="D81" i="3"/>
  <c r="C81" i="3"/>
  <c r="F74" i="3"/>
  <c r="E74" i="3"/>
  <c r="D74" i="3"/>
  <c r="C74" i="3"/>
  <c r="F69" i="3"/>
  <c r="E69" i="3"/>
  <c r="D69" i="3"/>
  <c r="C69" i="3"/>
  <c r="F64" i="3"/>
  <c r="E64" i="3"/>
  <c r="D64" i="3"/>
  <c r="C64" i="3"/>
  <c r="F51" i="3"/>
  <c r="E51" i="3"/>
  <c r="D51" i="3"/>
  <c r="C51" i="3"/>
  <c r="G51" i="3" s="1"/>
  <c r="F47" i="3"/>
  <c r="E47" i="3"/>
  <c r="D47" i="3"/>
  <c r="C47" i="3"/>
  <c r="F36" i="3"/>
  <c r="E36" i="3"/>
  <c r="D36" i="3"/>
  <c r="C36" i="3"/>
  <c r="F31" i="3"/>
  <c r="E31" i="3"/>
  <c r="D31" i="3"/>
  <c r="C31" i="3"/>
  <c r="G31" i="3" s="1"/>
  <c r="F22" i="3"/>
  <c r="E22" i="3"/>
  <c r="D22" i="3"/>
  <c r="C22" i="3"/>
  <c r="F16" i="3"/>
  <c r="F52" i="3" s="1"/>
  <c r="F53" i="3" s="1"/>
  <c r="E16" i="3"/>
  <c r="E52" i="3" s="1"/>
  <c r="E53" i="3" s="1"/>
  <c r="D16" i="3"/>
  <c r="D52" i="3" s="1"/>
  <c r="D53" i="3" s="1"/>
  <c r="C16" i="3"/>
  <c r="C52" i="3" s="1"/>
  <c r="G36" i="3" l="1"/>
  <c r="G22" i="3"/>
  <c r="D146" i="3"/>
  <c r="D147" i="3" s="1"/>
  <c r="G141" i="3"/>
  <c r="E146" i="3"/>
  <c r="E147" i="3" s="1"/>
  <c r="G137" i="3"/>
  <c r="G145" i="3"/>
  <c r="G81" i="3"/>
  <c r="C83" i="3"/>
  <c r="G74" i="3"/>
  <c r="F82" i="3"/>
  <c r="F83" i="3" s="1"/>
  <c r="E82" i="3"/>
  <c r="E83" i="3" s="1"/>
  <c r="G69" i="3"/>
  <c r="D82" i="3"/>
  <c r="D83" i="3" s="1"/>
  <c r="D121" i="3"/>
  <c r="D122" i="3" s="1"/>
  <c r="F121" i="3"/>
  <c r="F122" i="3" s="1"/>
  <c r="G47" i="3"/>
  <c r="C53" i="3"/>
  <c r="F55" i="3" s="1"/>
  <c r="C122" i="3"/>
  <c r="C147" i="3"/>
  <c r="G146" i="3"/>
  <c r="G93" i="3"/>
  <c r="G132" i="3"/>
  <c r="G16" i="3"/>
  <c r="G64" i="3"/>
  <c r="F145" i="2"/>
  <c r="E145" i="2"/>
  <c r="D145" i="2"/>
  <c r="C145" i="2"/>
  <c r="F141" i="2"/>
  <c r="E141" i="2"/>
  <c r="D141" i="2"/>
  <c r="C141" i="2"/>
  <c r="F137" i="2"/>
  <c r="E137" i="2"/>
  <c r="D137" i="2"/>
  <c r="C137" i="2"/>
  <c r="F132" i="2"/>
  <c r="F146" i="2" s="1"/>
  <c r="F147" i="2" s="1"/>
  <c r="E132" i="2"/>
  <c r="E146" i="2" s="1"/>
  <c r="E147" i="2" s="1"/>
  <c r="D132" i="2"/>
  <c r="D146" i="2" s="1"/>
  <c r="D147" i="2" s="1"/>
  <c r="C132" i="2"/>
  <c r="C146" i="2" s="1"/>
  <c r="F120" i="2"/>
  <c r="E120" i="2"/>
  <c r="D120" i="2"/>
  <c r="C120" i="2"/>
  <c r="F115" i="2"/>
  <c r="E115" i="2"/>
  <c r="D115" i="2"/>
  <c r="C115" i="2"/>
  <c r="F104" i="2"/>
  <c r="E104" i="2"/>
  <c r="D104" i="2"/>
  <c r="C104" i="2"/>
  <c r="F101" i="2"/>
  <c r="E101" i="2"/>
  <c r="D101" i="2"/>
  <c r="C101" i="2"/>
  <c r="F93" i="2"/>
  <c r="E93" i="2"/>
  <c r="E121" i="2" s="1"/>
  <c r="E122" i="2" s="1"/>
  <c r="D93" i="2"/>
  <c r="C93" i="2"/>
  <c r="C121" i="2" s="1"/>
  <c r="F81" i="2"/>
  <c r="E81" i="2"/>
  <c r="D81" i="2"/>
  <c r="C81" i="2"/>
  <c r="F74" i="2"/>
  <c r="E74" i="2"/>
  <c r="D74" i="2"/>
  <c r="C74" i="2"/>
  <c r="F69" i="2"/>
  <c r="E69" i="2"/>
  <c r="D69" i="2"/>
  <c r="C69" i="2"/>
  <c r="F64" i="2"/>
  <c r="F82" i="2" s="1"/>
  <c r="F83" i="2" s="1"/>
  <c r="E64" i="2"/>
  <c r="E82" i="2" s="1"/>
  <c r="E83" i="2" s="1"/>
  <c r="D64" i="2"/>
  <c r="D82" i="2" s="1"/>
  <c r="D83" i="2" s="1"/>
  <c r="C64" i="2"/>
  <c r="C82" i="2" s="1"/>
  <c r="G121" i="3" l="1"/>
  <c r="G74" i="2"/>
  <c r="G101" i="2"/>
  <c r="G104" i="2"/>
  <c r="G115" i="2"/>
  <c r="G120" i="2"/>
  <c r="G137" i="2"/>
  <c r="G141" i="2"/>
  <c r="G145" i="2"/>
  <c r="G82" i="3"/>
  <c r="F121" i="2"/>
  <c r="F122" i="2" s="1"/>
  <c r="G81" i="2"/>
  <c r="G69" i="2"/>
  <c r="G146" i="2"/>
  <c r="C147" i="2"/>
  <c r="G132" i="2"/>
  <c r="D121" i="2"/>
  <c r="D122" i="2" s="1"/>
  <c r="G121" i="2"/>
  <c r="C122" i="2"/>
  <c r="G93" i="2"/>
  <c r="G82" i="2"/>
  <c r="C83" i="2"/>
  <c r="G64" i="2"/>
  <c r="F51" i="2"/>
  <c r="E51" i="2"/>
  <c r="D51" i="2"/>
  <c r="C51" i="2"/>
  <c r="F47" i="2"/>
  <c r="E47" i="2"/>
  <c r="D47" i="2"/>
  <c r="C47" i="2"/>
  <c r="F36" i="2"/>
  <c r="E36" i="2"/>
  <c r="D36" i="2"/>
  <c r="C36" i="2"/>
  <c r="F31" i="2"/>
  <c r="E31" i="2"/>
  <c r="D31" i="2"/>
  <c r="C31" i="2"/>
  <c r="F22" i="2"/>
  <c r="E22" i="2"/>
  <c r="D22" i="2"/>
  <c r="C22" i="2"/>
  <c r="F16" i="2"/>
  <c r="E16" i="2"/>
  <c r="D16" i="2"/>
  <c r="C16" i="2"/>
  <c r="C133" i="1"/>
  <c r="D133" i="1"/>
  <c r="F133" i="1"/>
  <c r="E133" i="1"/>
  <c r="D138" i="1"/>
  <c r="E138" i="1"/>
  <c r="F138" i="1"/>
  <c r="C138" i="1"/>
  <c r="C116" i="1"/>
  <c r="C102" i="1"/>
  <c r="D102" i="1"/>
  <c r="E102" i="1"/>
  <c r="F102" i="1"/>
  <c r="C105" i="1"/>
  <c r="D105" i="1"/>
  <c r="E105" i="1"/>
  <c r="F105" i="1"/>
  <c r="D116" i="1"/>
  <c r="E116" i="1"/>
  <c r="F116" i="1"/>
  <c r="C94" i="1"/>
  <c r="G75" i="1"/>
  <c r="C64" i="1"/>
  <c r="E64" i="1"/>
  <c r="F64" i="1"/>
  <c r="D64" i="1"/>
  <c r="F82" i="1"/>
  <c r="E82" i="1"/>
  <c r="D82" i="1"/>
  <c r="C82" i="1"/>
  <c r="D70" i="1"/>
  <c r="C70" i="1"/>
  <c r="C31" i="1"/>
  <c r="F146" i="1"/>
  <c r="E146" i="1"/>
  <c r="D146" i="1"/>
  <c r="C146" i="1"/>
  <c r="F142" i="1"/>
  <c r="E142" i="1"/>
  <c r="D142" i="1"/>
  <c r="C142" i="1"/>
  <c r="F121" i="1"/>
  <c r="E121" i="1"/>
  <c r="D121" i="1"/>
  <c r="C121" i="1"/>
  <c r="F94" i="1"/>
  <c r="E94" i="1"/>
  <c r="D94" i="1"/>
  <c r="D84" i="1"/>
  <c r="F51" i="1"/>
  <c r="E51" i="1"/>
  <c r="D51" i="1"/>
  <c r="C51" i="1"/>
  <c r="F47" i="1"/>
  <c r="E47" i="1"/>
  <c r="D47" i="1"/>
  <c r="C47" i="1"/>
  <c r="F36" i="1"/>
  <c r="E36" i="1"/>
  <c r="D36" i="1"/>
  <c r="C36" i="1"/>
  <c r="F31" i="1"/>
  <c r="F52" i="1" s="1"/>
  <c r="F53" i="1" s="1"/>
  <c r="E31" i="1"/>
  <c r="D31" i="1"/>
  <c r="F22" i="1"/>
  <c r="E22" i="1"/>
  <c r="D22" i="1"/>
  <c r="C22" i="1"/>
  <c r="F16" i="1"/>
  <c r="E16" i="1"/>
  <c r="D16" i="1"/>
  <c r="C16" i="1"/>
  <c r="G105" i="1"/>
  <c r="C122" i="1"/>
  <c r="C123" i="1" s="1"/>
  <c r="E122" i="1"/>
  <c r="E123" i="1" s="1"/>
  <c r="G64" i="1"/>
  <c r="G22" i="1"/>
  <c r="E83" i="1"/>
  <c r="E84" i="1" s="1"/>
  <c r="G133" i="1"/>
  <c r="G16" i="1" l="1"/>
  <c r="E52" i="1"/>
  <c r="E53" i="1" s="1"/>
  <c r="G36" i="1"/>
  <c r="G47" i="1"/>
  <c r="G51" i="1"/>
  <c r="G121" i="1"/>
  <c r="G142" i="1"/>
  <c r="G146" i="1"/>
  <c r="G70" i="1"/>
  <c r="G82" i="1"/>
  <c r="C83" i="1"/>
  <c r="C84" i="1" s="1"/>
  <c r="G116" i="1"/>
  <c r="F147" i="1"/>
  <c r="F148" i="1" s="1"/>
  <c r="F83" i="1"/>
  <c r="F84" i="1" s="1"/>
  <c r="G94" i="1"/>
  <c r="F122" i="1"/>
  <c r="G102" i="1"/>
  <c r="G138" i="1"/>
  <c r="D122" i="1"/>
  <c r="D123" i="1" s="1"/>
  <c r="E147" i="1"/>
  <c r="E148" i="1" s="1"/>
  <c r="D147" i="1"/>
  <c r="D148" i="1" s="1"/>
  <c r="F123" i="1"/>
  <c r="G122" i="1"/>
  <c r="G31" i="1"/>
  <c r="C147" i="1"/>
  <c r="G83" i="1"/>
  <c r="D52" i="1"/>
  <c r="D53" i="1" s="1"/>
  <c r="C52" i="1"/>
  <c r="G51" i="2"/>
  <c r="C52" i="2"/>
  <c r="C53" i="2" s="1"/>
  <c r="G47" i="2"/>
  <c r="F52" i="2"/>
  <c r="F53" i="2" s="1"/>
  <c r="G22" i="2"/>
  <c r="G36" i="2"/>
  <c r="G31" i="2"/>
  <c r="D52" i="2"/>
  <c r="D53" i="2" s="1"/>
  <c r="E52" i="2"/>
  <c r="E53" i="2" s="1"/>
  <c r="G16" i="2"/>
  <c r="C148" i="1" l="1"/>
  <c r="G147" i="1"/>
  <c r="G52" i="1"/>
  <c r="C53" i="1"/>
  <c r="F55" i="1" s="1"/>
  <c r="F55" i="2"/>
  <c r="G52" i="2"/>
</calcChain>
</file>

<file path=xl/sharedStrings.xml><?xml version="1.0" encoding="utf-8"?>
<sst xmlns="http://schemas.openxmlformats.org/spreadsheetml/2006/main" count="796" uniqueCount="365">
  <si>
    <t>PROCESO</t>
  </si>
  <si>
    <t>COMPONENTE</t>
  </si>
  <si>
    <t>EVIDENCIAS</t>
  </si>
  <si>
    <t>METAS INSTITUCIONALES</t>
  </si>
  <si>
    <t>SUB TOTAL</t>
  </si>
  <si>
    <t>LIDERAZGO</t>
  </si>
  <si>
    <t>GOBIERNO ESCOLAR</t>
  </si>
  <si>
    <t>CONSEJO DIRECTIVO</t>
  </si>
  <si>
    <t>COMITÉ DE CONVIVENCIA</t>
  </si>
  <si>
    <t>CONSEJO ESTUDIANTIL</t>
  </si>
  <si>
    <t>PERSONERO ESTUDIANTIL</t>
  </si>
  <si>
    <t>ASAMBLEA DE PADRES DE FLIA</t>
  </si>
  <si>
    <t>CULTURA INSTITUCIONAL</t>
  </si>
  <si>
    <t>MECANISMOS DE COMUNICACIÓN</t>
  </si>
  <si>
    <t>TRABAJO EN EQUIPO</t>
  </si>
  <si>
    <t>CLIMA ESCOLAR</t>
  </si>
  <si>
    <t>ACTIVIDADES EXTRACURRICULARES</t>
  </si>
  <si>
    <t>BIENESTAR DEL ALUMNADO</t>
  </si>
  <si>
    <t>FAMILIAS O ACUDIENTES</t>
  </si>
  <si>
    <t>RELACIONES CON EL ENTORNO</t>
  </si>
  <si>
    <t>AUTORIDADES EDUCATIVAS</t>
  </si>
  <si>
    <t>OTRAS INSTITUCIONES</t>
  </si>
  <si>
    <t>SECTOR PRODUCTIVO</t>
  </si>
  <si>
    <t>PLAN DE ESTUDIOS</t>
  </si>
  <si>
    <t>JORNADA ESCOLAR</t>
  </si>
  <si>
    <t>ESTRATEGIAS PARA LAS TAREAS ESCOLARES</t>
  </si>
  <si>
    <t>USO DE LOS TIEMPOS PARA EL APRENDIZAJE</t>
  </si>
  <si>
    <t>SEGUIMIENTOA LA ASISTENCIA</t>
  </si>
  <si>
    <t>SEGUIMIENTO A LOS EGRESADOS</t>
  </si>
  <si>
    <t>BOLETINES DECALIFICACIONES</t>
  </si>
  <si>
    <t>MANTENIMIENTO DE LA PLANTA FISICA</t>
  </si>
  <si>
    <t>SEGUIMIENTO AL USO DE LOS ESPACIOS</t>
  </si>
  <si>
    <t>MANTENIMIENTO DE EQUIPOS Y RECURSOS PARA EL APRENDIZAJE</t>
  </si>
  <si>
    <t>APOYO A ESTUDIANTES CON NECESIDADES EDUCATIVAS ESPECIALES</t>
  </si>
  <si>
    <t>TALENTO HUMANO</t>
  </si>
  <si>
    <t>PERFILES</t>
  </si>
  <si>
    <t>APOYO FINANCIERO Y CONTABLE</t>
  </si>
  <si>
    <t>CONTABILIDAD</t>
  </si>
  <si>
    <t>INGRESOSY GASTOS</t>
  </si>
  <si>
    <t>CONTROL FISCAL</t>
  </si>
  <si>
    <t>ACCESIBILIDAD</t>
  </si>
  <si>
    <t>NECESIDADES Y EXPECTATIVAS DE LOS ESTUDIANTES</t>
  </si>
  <si>
    <t>PROYECTOS DE VIDA</t>
  </si>
  <si>
    <t>OFERTA DE SERVICIOS A LA COMUNIDAD</t>
  </si>
  <si>
    <t>SERVICIO SOCIAL ESTUDIANTIL</t>
  </si>
  <si>
    <t>PROGRAMAS DE SEGURIDAD</t>
  </si>
  <si>
    <t>SUBTOTAL</t>
  </si>
  <si>
    <t>MISIÓN, VISIÓN Y PRINCIPIOS EN EL MARCO DE UNA INSTITUCIÓN INTEGRADA</t>
  </si>
  <si>
    <t>CONOCIMIENTO Y APROPIACIÓN DEL DIRECCIONAMIENTO</t>
  </si>
  <si>
    <t>ARTICULACIÓN DE PLANES, PROYECTOS Y ACCIONES</t>
  </si>
  <si>
    <t>SEGUIMIENTO AUTO EVALUACIÓN</t>
  </si>
  <si>
    <t>USO DE INFORMACIÓN INTERNAY EXTERNA PARA LA TOMA DE DECISIONES</t>
  </si>
  <si>
    <t>COMISIÓN DE EVALUACIÓN Y PROMOCIÓN</t>
  </si>
  <si>
    <t>CONSEJO ACADÉMICO</t>
  </si>
  <si>
    <t>RECONOCIMIENTO DE LOGROS</t>
  </si>
  <si>
    <t>DIRECCIONAMIENTO ESTRATÉGICO Y HORIZONTE INSTITUCIONAL</t>
  </si>
  <si>
    <t>DISEÑO PEDAGÓGICO (CURRICULAR)</t>
  </si>
  <si>
    <t>PRÁCTICAS PEDAGÓGICAS</t>
  </si>
  <si>
    <t>GESTIÓN DE AULA</t>
  </si>
  <si>
    <t>SEGUIMIENTO ACADÉMICO</t>
  </si>
  <si>
    <t>APOYO A LA GESTIÓN ACADÉMICA</t>
  </si>
  <si>
    <t>ADMINISTRACIÓN DE SERVICIOS COMPLEMENTARIOS</t>
  </si>
  <si>
    <t>PROYECCIÓN A LA COMUNIDAD</t>
  </si>
  <si>
    <t>PARTICIPACIÓN Y CONVIVENCIA</t>
  </si>
  <si>
    <t>MATRIZ DE AUTOEVALUACIÓN INSTITUCIONAL - GUÍA 34</t>
  </si>
  <si>
    <t>EXISTENCIA</t>
  </si>
  <si>
    <t>PERTINENCIA</t>
  </si>
  <si>
    <t>APROPIACIÓN</t>
  </si>
  <si>
    <t>M.CONTÍNUO</t>
  </si>
  <si>
    <t>ESCUELA FAMILIAR</t>
  </si>
  <si>
    <t>PRESUPUESTO ANUAL DE FONDOS DE SERVICIOS EDUCATIVOS(FSE)</t>
  </si>
  <si>
    <t>BIENESTAR DEL TALENTO HUMANO</t>
  </si>
  <si>
    <t>CONVIVENCIA Y MANEJO DE CONFLICTOS</t>
  </si>
  <si>
    <t>PERTENENCIA DELPERSONAL VINCULADO</t>
  </si>
  <si>
    <t>RECURSOS PARA EL APRENDIZAJE</t>
  </si>
  <si>
    <t>MANEJO DE CONFLICTOS</t>
  </si>
  <si>
    <t>MANUAL DE CONVIVENCIA</t>
  </si>
  <si>
    <t>CONSEJO DE PADRES DE FLIA</t>
  </si>
  <si>
    <t>TOTAL GESTIÓN DIRECTIVA</t>
  </si>
  <si>
    <t>TOTAL GESTIÓN ACADÉMICA</t>
  </si>
  <si>
    <t>TOTAL GESTIÓN DE LA COMUNIDAD</t>
  </si>
  <si>
    <t>GESTIÓN ESTRATÉGICA</t>
  </si>
  <si>
    <t xml:space="preserve">ADMINISTRACIÓN DE LA PLANTA FÍSICA Y DELOS RECURSOS </t>
  </si>
  <si>
    <t>PREVENCIÓN DE RIESGOS</t>
  </si>
  <si>
    <t>ENFOQUE METODOLÓGICO</t>
  </si>
  <si>
    <t>EVALUACIÓN</t>
  </si>
  <si>
    <t>OPCIONES DIDÁCTICAS PARA LAS ÁREAS, ASIGNATURAS Y PROYECTOS TRANSVERSALES</t>
  </si>
  <si>
    <t>USO ARTICULADO DE LOS RECURSOS PARA EL APRENDIZAJE</t>
  </si>
  <si>
    <t>RELACIÓN PEDAGÓGICA</t>
  </si>
  <si>
    <t>PLANEACIÓN DE CLASES</t>
  </si>
  <si>
    <t>ESTILO PEDAGÓGICO</t>
  </si>
  <si>
    <t>EVALUACIÓN EN EL AULA</t>
  </si>
  <si>
    <t>SEGUIMIENTO A LOS RESULTADOS ACADÉMICOS</t>
  </si>
  <si>
    <t>USO PEDAGÓGICO DE LAS PRUEBAS EXTERNAS</t>
  </si>
  <si>
    <t>ACTIVIDADES DE RECUPERACIÓN</t>
  </si>
  <si>
    <t>APOYO PEDAGÓGICO PARA ESTUDIANTES CON DIFICULTADES DE APRENDIZAJE</t>
  </si>
  <si>
    <t>PROCESO DE MATRÍCULA</t>
  </si>
  <si>
    <t>ARCHIVO ACADÉMICO</t>
  </si>
  <si>
    <t>PROGAMAS PARA LA ADECUACIÓN Y EMBELLECIMIENTO DE LA PLANTA FISICA</t>
  </si>
  <si>
    <t>ADQUISICIÓN DE LOS RECURSOS PARA EL APRENDIZAJE</t>
  </si>
  <si>
    <t>SUMINISTROS Y DOTACIÓN</t>
  </si>
  <si>
    <t>SEGURIDAD Y PROTECCIÓN</t>
  </si>
  <si>
    <t>SERVICIOS DE TRANSPORTE, RESTAURANTE, CAFETERIA,Y SALUD (ENFERMERIA, ODONTOLOGÍA, PSICOLOGÍA)</t>
  </si>
  <si>
    <t>INDUCCIÓN</t>
  </si>
  <si>
    <t>FORMACIÓN Y CAPACITACIÓN</t>
  </si>
  <si>
    <t>ASIGNACIÓN ACADÉMICA</t>
  </si>
  <si>
    <t>ESTÍMULOS</t>
  </si>
  <si>
    <t>APOYOA LA INVESTIGACIÓN</t>
  </si>
  <si>
    <t>ATENCIÓN EDUCATIVA A GRUPOS POBLACIONALES O EN SITUACIÓN DE VULNERABILIDAD</t>
  </si>
  <si>
    <t>ATENCIÓN EDUCATIVA A ESTUDIANTES PERTENECIENTES A GRUPOS ÉTNICOS</t>
  </si>
  <si>
    <t>USO DE LA PLANTA FÍSICA Y DE LOS MEDIOS</t>
  </si>
  <si>
    <t>PARTICIPACIÓN DE LOS ESTUDIANTES</t>
  </si>
  <si>
    <t>ASAMBLEA Y CONSEJO DE PADRES DE FAMILIA</t>
  </si>
  <si>
    <t>PARTICIPACIÓN DE LAS FAMILIAS</t>
  </si>
  <si>
    <t>PREVENCIÓN DE RIESGOS FISICOS</t>
  </si>
  <si>
    <t>PREVENCIÓN DE RIESGOS PSICOSOCIALES</t>
  </si>
  <si>
    <t>POLIÏTICA DE INTEGRACIÓN DE PERSONAS CON CAPACIDADES DISÍMILES O DE DIVERSIDAD CULTURAL</t>
  </si>
  <si>
    <t>ESTRATEGIA PEDAGÓGICA</t>
  </si>
  <si>
    <t>IDENTIFICACIÓN Y DIVULGACIÓN DE BUENAS PRÁCTICAS</t>
  </si>
  <si>
    <t>PERTENENCIA Y PARTICIPACIÓN</t>
  </si>
  <si>
    <t>AMBIENTE FÍSICO</t>
  </si>
  <si>
    <t>INDUCCIÓN A LOS NUEVOS ESTUDIANTES</t>
  </si>
  <si>
    <t>MOTIVACIÓN HACIA EL APRENDIZAJE</t>
  </si>
  <si>
    <t>MANEJO DE CASOS DIFÍCILES</t>
  </si>
  <si>
    <t xml:space="preserve">AREA: GESTIÓN DIRECTIVA </t>
  </si>
  <si>
    <t>VALORACIÓN</t>
  </si>
  <si>
    <t xml:space="preserve">AREA: GESTIÓN ADMINISTRATIVA Y FINANCIERA </t>
  </si>
  <si>
    <t>AREA: GESTIÓN ACADÉMICA</t>
  </si>
  <si>
    <t xml:space="preserve">AREA:  GESTIÓN DE LA COMUNIDAD </t>
  </si>
  <si>
    <t>M. CONTINUO</t>
  </si>
  <si>
    <t>Reuniones periodicas de la direccion para reorganizar el plan de manejo institucional</t>
  </si>
  <si>
    <t>el consejo directivo cumple con lo establecido en el manual de funciones.</t>
  </si>
  <si>
    <t>es autonomo en la toma de decisiones y vela por el cumplimiento del programa academico.</t>
  </si>
  <si>
    <t>se reune para evaluar los resultadosde los estudiantes y tomar acciones correctivas.</t>
  </si>
  <si>
    <t>se encarga de intervenir y actuar en el orden establecido, buscando restablecer la convivencia institucional.</t>
  </si>
  <si>
    <t>esta conformado pero no se reunen periodicamente.</t>
  </si>
  <si>
    <t>desconoce las funciones de la cual debe liderar.</t>
  </si>
  <si>
    <t>las reuniones no realizan en las fechas establecidas.</t>
  </si>
  <si>
    <t>solo se tiene algunos formatos para enviar informacion a la comunidad educativa.</t>
  </si>
  <si>
    <t>se cuenta con un equipo de trabajo para la ejecucion de los diferentes proyectos.</t>
  </si>
  <si>
    <t>falta algunos estimulos a la comunidad para el mejoramiento.</t>
  </si>
  <si>
    <t>no existe procedimiento formalizado</t>
  </si>
  <si>
    <t xml:space="preserve">se identifican con la institucion en las diferentes actividades programadas. </t>
  </si>
  <si>
    <t xml:space="preserve">no se cuenta con espacios suficientes </t>
  </si>
  <si>
    <t>no se realiza la respectiva induccion para la integracion a la institucion.</t>
  </si>
  <si>
    <t>falta motivacion por parte de  la familia y la comunidad.</t>
  </si>
  <si>
    <t>existe el manual de convivencia pero no se ha socializado.</t>
  </si>
  <si>
    <t>la institucion cuenta con un programa de actividades extracurriculares en el proyecto de tiempo libre</t>
  </si>
  <si>
    <t xml:space="preserve">los proyectos transversales aportan resultados </t>
  </si>
  <si>
    <t>existen procedimientos para la resolucion de conflictos.</t>
  </si>
  <si>
    <t>se cuenta con un coducto regular para el manejo de casos dificiles.</t>
  </si>
  <si>
    <t>las familias atienden allamado de institucion.</t>
  </si>
  <si>
    <t>se cuenta con una buena relacion institucion secretaria de educacion</t>
  </si>
  <si>
    <t>se cuenta con articulaciones con la UNIPAZ Y EL SENA</t>
  </si>
  <si>
    <t>no existen proyectos con el sector pruductivo y la institucion.</t>
  </si>
  <si>
    <t>Reestructuracion del horizonte institucional</t>
  </si>
  <si>
    <t>Mejoramiento en los proyectos transversales</t>
  </si>
  <si>
    <t>Se promueve a travez de los proyectos transversales, en convenios con otros entes  institucionales.</t>
  </si>
  <si>
    <t>Trabajos de articulacion (UNIPAZ, SENA) proyectos transversales</t>
  </si>
  <si>
    <t>Se realiza los ajustes pertinentes al horizonte institucional.</t>
  </si>
  <si>
    <t xml:space="preserve">Revisa y se evalua de acuerdo a las pruebas saber 3, 5, 9 y 11. </t>
  </si>
  <si>
    <t>Se cumple parcialmente dado que se esta haciendo sin un procedimiento especifico.</t>
  </si>
  <si>
    <t>Establecimiento de equipos de trabajo, para manejar los diferentes temas inherentes a la gestion estrategica.</t>
  </si>
  <si>
    <t xml:space="preserve">no se ha conformado </t>
  </si>
  <si>
    <t xml:space="preserve">esto se evidencia en los proyectos pedagogicos transversales; como PES, Escuela de padres, democracia y DDHH, PILEO,etc. A su vez los planes de estudio estan enmarcados de acuerdo a los DBA, , lineamientos y estandares básicos de cada área. </t>
  </si>
  <si>
    <t>el enfoque metodologico esta definido en el PEI y es conocido por todos los docentes de la institución, por lo tanto las estraegias utilizadas en el aula responden a dicho enfoque pedagógico.</t>
  </si>
  <si>
    <t>al inicio de año escolar la institución brinda a los docentes material de trabajo, a su vez, al finalizar el año escolara se verifica el estado de los recursos actuales y se plantea un presupuesto de insumos para el año siguiente.</t>
  </si>
  <si>
    <t>el rector especificada y reporta el cumpliento de las horas de clase y las hora extras, lo cual reposa en el reporte de seguimiento de calendaria académico.</t>
  </si>
  <si>
    <t>la institución evalua a fin de año el sistema de calificación y los criterios de esta; con el proposito de replantear las estrategias de evaluación institucional. Esto reposa en el PEI.</t>
  </si>
  <si>
    <t>Cada docente hace uso de su propio material didático, y en ocasiones se apoya de recursos didácticos con los que cuenta la instituición, como biblioteca, laboratorio.</t>
  </si>
  <si>
    <t>cada docente estipula y es autónomo en las tareas y planes dirigidos para la casa</t>
  </si>
  <si>
    <t>La institución tiene una política sobre el uso de los recursos para el aprendizaje, pero ésta no está articulada con la propuesta pedagógica.</t>
  </si>
  <si>
    <t>esto se evidencia en la distribución de carga academica por asignaturas plasmada en el horario de clase y a demás el tiempo extracurricular estructura en los diferentes proyectos transversales.</t>
  </si>
  <si>
    <t>y extracurricular es apropiada y se utiliza efectivamente.</t>
  </si>
  <si>
    <t>la planeacion docente se rige bajo los parametros de los estanderes, DBA y momentos estipulados por el MEN, a demas se especifica los recursos utilizados y esta relacionado con el enfoque metologico planteado por la institución.</t>
  </si>
  <si>
    <t>En la institución se presentan
esfuerzos colectivos por trabajar
con estrategias alternativas
a la clase magistral, algunas de estas estragias son brindadas por el programa PTA. Además, se tienen en cuenta los intereses,ideas y experiencias de los
estudiantes como base para estructurar las actividades pedagógicas.</t>
  </si>
  <si>
    <t>el seguimiento a los procesos de evaluacion reposan en las actas de los comites de promocion y evaluacion que se realiza al finalizar cada periodo, a su vez se plantea los mecanismos de recuperacion y refuerzo.</t>
  </si>
  <si>
    <t>Las conclusiones de los análisis de los resultados
de los estudiantes en las evaluaciones
externas (pruebas SABER y exámenes de Estado)
son fuente para el mejoramiento de las
prácticas de aula, en el marco del Plan de Mejoramiento Institucional.</t>
  </si>
  <si>
    <t>la institución si lleva un control de asistencia de estudiantes, pero carece de políticas que regulen estas situaciones de ausentismo escolar.</t>
  </si>
  <si>
    <t>Las prácticas de los docentes incorporan actividades
de recuperación basadas en estrategias que tienen como finalidad ofrecer un apoyo real al desarrollo de las competencias básicas de los estudiantes y al mejoramiento de sus resultados.</t>
  </si>
  <si>
    <t>La institución tiene un contacto escaso y esporádico con sus egresados y la información sobre ellos es anecdótica</t>
  </si>
  <si>
    <t>La institución hace seguimiento a las relaciones de aula, a través de el comité de convivencia y diseña e implementa acciones de mejoramiento
para contrarrestar las debilidades evidenciadas.</t>
  </si>
  <si>
    <t>El seguimiento sistemático de los resultados académicos cuenta con indicadores y mecanismos
claros de retroalimentación para
estudiantes, padres de familia y prácticas docentes. Se evidencia en los informes academicos, llas actas de compromiso y bajo rendimiento y planes de refuerzo.</t>
  </si>
  <si>
    <t>La institución cuenta con programas de apoyo pedagógico a los casos de bajo rendimiento académico, así como con mecanismos de  seguimiento, actividades institucionales, pero no se cuanta con apoyo externo.</t>
  </si>
  <si>
    <t xml:space="preserve">TOTAL GESTIÓN ADMINISTRATIVA Y FINANCIERA </t>
  </si>
  <si>
    <t>La información académica de los estudiantes está organizada en carpetas y digital, según criterios.</t>
  </si>
  <si>
    <t>La institución cuenta con una política unificada para administrar la expedición de boletines de calificaciones.</t>
  </si>
  <si>
    <t>El mantenimiento de los equipos y otros recursos para el aprendizaje sólo se realiza cuando éstos sufren algún daño. Los manuales de los equipos no están disponibles para los usuarios.</t>
  </si>
  <si>
    <t>EVALUACION DE DESEMPEÑO</t>
  </si>
  <si>
    <t>El mantenimiento de la planta física se realiza ocasionalmente, sin obedecer a una planeación</t>
  </si>
  <si>
    <t>La institución realiza actividades aisladas y ocasionales de adecuación, accesibilidad y</t>
  </si>
  <si>
    <t>La institución tiene algunos registros sobre la manera cómo se están utilizando los espacios físicos, pero éstos son esporádicos y no están</t>
  </si>
  <si>
    <t>La institución cuenta con un plan para la adquisición de los recursos para el aprendizaje</t>
  </si>
  <si>
    <t>La adquisición de los suministros se realiza en el momento en que se presentan las necesidades;</t>
  </si>
  <si>
    <t>La institución tiene una aproximación parcial a su panorama de riesgos o se encuentra apenas</t>
  </si>
  <si>
    <t>La institución cuenta con programas definidos para algunos servicios complementarios.</t>
  </si>
  <si>
    <t>La institución ofrece apoyos puntuales a los estudiantes que presentan bajo desempeño académico o con dificultades de interacción de acuerdo con sus requerimientos. No hay una estrategia articulada para atender a esta población.</t>
  </si>
  <si>
    <t>Los perfiles se encuentran bien definidos, son coherentes con el PEI y con la normatividad vigent</t>
  </si>
  <si>
    <t>La institución tiene un proceso establecido para elaborar los horarios y realizar la asignación</t>
  </si>
  <si>
    <t>La investigación en la institución se encuentra en estado incipiente; carece de apoyo y seguimiento a las iniciativas de los docentes.</t>
  </si>
  <si>
    <t>La institución cuenta con un proceso de matrícula ágil y oportuno que tiene en cuenta las necesidades de  estudiantes - padres de familia,  es reconocido por la comunidad educativa.</t>
  </si>
  <si>
    <t>Se tiene un manual para la gestión adecuada de los conflictos.</t>
  </si>
  <si>
    <t>La institución realiza esporádicamente algunas actividades orientadas al bienestar humano.</t>
  </si>
  <si>
    <t>La institución realiza algunas actividades de reconocimiento al personal vinculado</t>
  </si>
  <si>
    <t>La institución realiza evaluaciones de desempeño de docentes, directivos y personal administrativo.</t>
  </si>
  <si>
    <t>El personal vinculado está identificado con la institución: comparte la filosofía, principios, valores y objetivos.</t>
  </si>
  <si>
    <t>La formación y la capacitación son asumidas como un asunto de interés particular de cada docente.</t>
  </si>
  <si>
    <t>La institución realiza actividades de inducción con los docentes.</t>
  </si>
  <si>
    <t>La elaboración del presupuesto se hace teniendo en cuenta las necesidades y toma como referentes el Plan Operativo Anual, el PEI, el plan de mejoramiento y la normatividad vigente.</t>
  </si>
  <si>
    <t>La institución presenta los informes financieros a las autoridades competentes de manera apropiada y oportuna.</t>
  </si>
  <si>
    <t>La institución cuenta con procesos para el recaudo de ingresos y la realización de los gastos.</t>
  </si>
  <si>
    <t>La contabilidad de la institución se organiza de acuerdo con los requisitos reglamentarios y discrimina claramente los servicios prestados.</t>
  </si>
  <si>
    <t>La institución no cuenta con personas pertenecientes a grupos étnicos.</t>
  </si>
  <si>
    <t>La institución educativa tiene algunas  estrategias para recibir a personas en condiciones de vulnerabiblidad.</t>
  </si>
  <si>
    <t>La institución conoce las necesidades y expectativas de la comunidad.</t>
  </si>
  <si>
    <t>Se realiza mensualmente seguimiento a cada una de las actividades desarrolladas, teniendo en cuenta las necesidades de la comunidad para brindarles las asesorias pertinentes.</t>
  </si>
  <si>
    <t>La institución realiza servicios sociales por el momento, solo, a la comunidad educativa.</t>
  </si>
  <si>
    <t>La institución presta sus instalaciones a la comunidad, para el desarrollo de distintas actividades programadas, por diferentes instituciones.</t>
  </si>
  <si>
    <t>En la institución se cuenta con el servicio social estudiantil, para apoyar los proyectos transversales  y actividades extracurriculares.</t>
  </si>
  <si>
    <t>Los estudiantes participan en las actividades internas y externas, en el desarrollo del aprovechamiento del tiempo libre, como son: superate intercolegiados, juegos lo nuestro, banda de marcha, juego de interclases, etc.</t>
  </si>
  <si>
    <t>La institución cuenta con  asamblea y consejo de padres, pero a la fecha están ejecutando sus funciones.</t>
  </si>
  <si>
    <t>Se evidencia a través de las actividades desarrolladas por la escuela de padres con su respectiva evaluación y seguimiento.</t>
  </si>
  <si>
    <t>A la fecha la institución se encuentra planeando los programas de prevención de riesgos.</t>
  </si>
  <si>
    <t>La institución cuenta con el apoyo de entidades como la E.S.E, la cual brinda asesorias deacuerdo a las necesidades de la comunidad.</t>
  </si>
  <si>
    <t>La institución a la fecha está iniciando con los programas de seguridad.</t>
  </si>
  <si>
    <t>Se promueven los proyectos de vida, con la articulacion establecida con la UNIPAZ que buscan fortalecer las capacidades y habilidades de los estudiantes para su desarrollo en el entorno.</t>
  </si>
  <si>
    <t>Deconstrucción, reestructuración y apropiación del horizonte institucional</t>
  </si>
  <si>
    <t>Mejoramiento y puesta en marcha de los proyectos transversales</t>
  </si>
  <si>
    <t>Desarrollo  de jornadas pedagógicas para garantizar la reorganización y el direccionamiento institucional para su andamiaje.</t>
  </si>
  <si>
    <t xml:space="preserve">Los proyectos transversales y la gestión interinstitucional, se convierten en eje de promoción de las capacidades y la diversidad cultural </t>
  </si>
  <si>
    <t>Se gesta desde la dirección, a través de  la organización de equipos de trabajo con roles y finalidades establecidas.</t>
  </si>
  <si>
    <t>Apertura hacia la búsqueda de aliados interinstitucionales como el SENA y la UNIPAZ, en aras del fortalecimiento de los diferentes proyectos, planes y acciones.</t>
  </si>
  <si>
    <t xml:space="preserve">Revisión, evaluación y ajuste continuo al horizonte institucional en atención a la perspectiva pedagógica. </t>
  </si>
  <si>
    <t>Se usan las pruebas saber y las pruebas internas como insumo para revisar, evaluar, ajustar y proyectar acciones demejoramiento continuo.</t>
  </si>
  <si>
    <t>Se  están realizando ajuste para un seguimiento efectivo y transformacional.</t>
  </si>
  <si>
    <t>Se rige y ejecuta su accionar conforme con lo  establecido en el manual de funciones y en concordancia con el desarrollo institucional</t>
  </si>
  <si>
    <t xml:space="preserve">Está organizado y funcional; realiza sus actividades de manera autónoma de conformidad con el desarrollo y cumplimiento de la gestión académico-pedagógica. </t>
  </si>
  <si>
    <t>Reuniones periódicas para evaluar los desmpeños de los estudiantes y tomar acciones de mejora frente a los resultados.</t>
  </si>
  <si>
    <t>Reuniones puntuales para intervenir frente a diversas situaciones que posibiliten un abiente escolar armónico y el desarrollo de competencias de convivencia y paz.</t>
  </si>
  <si>
    <t>Aunque existe, es necesario que se reúnan periodicamente para su consolidadción y funcionalidad.</t>
  </si>
  <si>
    <t>Aunque está elegido, desconoce sus funciones, lo cual limita el desempeño de su rol y operatividad al momento de actuar.</t>
  </si>
  <si>
    <t>Solo se reunen cuando son citados por la institucion para atender a ciertos aspectos relacionados con el andamiaje institucional.</t>
  </si>
  <si>
    <t>A pesar de estar conformado, muy pocas veces se rune</t>
  </si>
  <si>
    <t>Se están consolidando, de modo que contribuyan a cerrar la brecha comunicacional y al fortalecimiento dela relación institución-comunidad</t>
  </si>
  <si>
    <t>El trabajo en equipo se ha convertido en pilar de la planeación estratégica y punto clave para el desarrollo de la gestión institucional en sus diferentes áreas.</t>
  </si>
  <si>
    <t>Se ha mejorado, en cuanto a que  se hacen reconocimientos anuales a la comunidad educativa por los logros alcanzados en diferentes áreas</t>
  </si>
  <si>
    <t>Se ha discutido, se  identifican, pero no existen procedimientos formalizados para la divulgación.</t>
  </si>
  <si>
    <t>Va en crecimiento, creando consciencia, promoviendo los valores institucionales y generando espacios de participación activa.</t>
  </si>
  <si>
    <t>No se cuenta con espacios suficientes, pero se maximizan los que existen para favorecer su aprovechamiento.</t>
  </si>
  <si>
    <t>No se realiza aún ningún tipo de inducción a los nuevos estudiantes para facilitarles su proceso de adaptación a la instituión.</t>
  </si>
  <si>
    <t>Se debe continuar trabajando hacia la motivación de la familia y los estudiantes por el aprendizaje.</t>
  </si>
  <si>
    <t>existe y se encuentra en proceso de adaptabilidad, ajuste y consolidación</t>
  </si>
  <si>
    <t>Son cubiertas a través del proyecto de aprovechamiento del tiempo libre</t>
  </si>
  <si>
    <t>Existen procedimientos para  el manejo obejtivo y oportuno que posibilitan la resolución de los conflictos</t>
  </si>
  <si>
    <t>Se realizan a través de la ruta del conducto regular establecido en el manual de convivencia y en las normativas nacionales e institucionales.</t>
  </si>
  <si>
    <t>Las familias reciben un trato digno y acuden al llamado de la institución cuando son requeridos</t>
  </si>
  <si>
    <t>A través de los diferentes proyectos transversales y diversas actividades se promueve el bienestar, la sana convivencia y el desarrollo personal y colectivo.</t>
  </si>
  <si>
    <t>Existe una buena relación entre la institución educativa y la Secretaría de Educación.</t>
  </si>
  <si>
    <t>A pesar de  estar cerrando el ciclo de articulación con la UNIPAZ, se cuenta con el apoyo del SENA y permanentemente se buscan nuevos aliados que contribuyan al fortalecimiento de los diferentes procesos institucionales.</t>
  </si>
  <si>
    <t>No existen proyectos  institucionales que vinculen al sector productivo de la comunidad</t>
  </si>
  <si>
    <t xml:space="preserve">Dia a dia fortalecemos mas nuestros planes de estudio con los requerimientos del MINISTERIO DE EDUCACION </t>
  </si>
  <si>
    <t xml:space="preserve">Esta contemplado en el PEI y al conocimiento de los docentes </t>
  </si>
  <si>
    <t xml:space="preserve">Nos has llego libros de PTA y por parte del colegio se han adquirido algunos </t>
  </si>
  <si>
    <t xml:space="preserve">Nuestra jornada escolar es flexible y se adapta a lo establecido por el MINISTERIO DE EDUCACION </t>
  </si>
  <si>
    <t>la institución evalua a fin de año el sistema de calificación y los criterios de esta; con el proposito de replantear las estrategias de evaluación institucional. Esto reposa en el PEI</t>
  </si>
  <si>
    <t xml:space="preserve">Poco a poco contamos  con los recursos para la elaboracion de nuestros proyectos trasversales   </t>
  </si>
  <si>
    <t xml:space="preserve">cada docente elabora su plan de trabajo y tareas para el mejoramiento </t>
  </si>
  <si>
    <t>La institución cuenta con una política sobre el uso de los recursos para el aprendizaje, pero ésta no está articulada con la propuesta pedagógica</t>
  </si>
  <si>
    <t>Asi  se evidencia en la distribución de carga academica por asignaturas plasmada en el horario de clase y a demás el tiempo extracurricular estructura en los diferentes proyectos transversales</t>
  </si>
  <si>
    <t xml:space="preserve">La institución hace seguimiento a las relaciones de aula, a través de el comité de convivencia y diseña e implementa acciones de mejoramiento para contrarrestar las debilidades evidenciadas </t>
  </si>
  <si>
    <t xml:space="preserve">cada docente elabora su planeacion deacuerdo a las directrices planteadas por la institucion </t>
  </si>
  <si>
    <t xml:space="preserve">todos los docentes tenemos diferentes estrategias de trabajo sin embargo son expuesta a nuestros compañeros para la realizacion del trabajo colectivo y llegar a un mismo objetivo </t>
  </si>
  <si>
    <t xml:space="preserve">El seguimiento sistemático de los resultados académicos cuenta con indicadores y mecanismos claros de retroalimentacion para docentes. Se evidencia en los informes academicos, en actas de compromiso, bajo rendimientos  y planes de refuerzo. </t>
  </si>
  <si>
    <t xml:space="preserve">Estas son tenidas en cuenta como motivacion para el esfuerzo y obtencion de mejores resultados en su proceso de formacion.  </t>
  </si>
  <si>
    <t xml:space="preserve">cada docente lleva su formato de asistencia periodica </t>
  </si>
  <si>
    <t>Estas actividades se evidencian en momento requerido, ( durante y al final de cada periodo academico )</t>
  </si>
  <si>
    <t>La institución cuenta con programas de apoyo pedagógico a los casos de bajo rendimiento académico, así como con mecanismos de  seguimiento, actividades institucionales, pero no se cuanta con apoyo externo</t>
  </si>
  <si>
    <t xml:space="preserve">la institucion tiene poco seguimiento con ellos ya que la mayoria se convierten en foraneos en otras ciudades buscando mejorar su calidad de vida. </t>
  </si>
  <si>
    <t>la insnttitucion cuenta con un proceso de matriculas, para estudiantes nuevos y antiguos, de forma agil dode los padres y/o acudientes realizan este proceso de forma oportuna.</t>
  </si>
  <si>
    <t xml:space="preserve"> se cuenta con la plataforma sinai la información académica de los estudiantes está organizada en carpetas y digital, según criterios.</t>
  </si>
  <si>
    <t>La institución cuenta con una plataforma de notas, para administrar la expedición de boletines de calificaciones.</t>
  </si>
  <si>
    <t>de parte de la direccion se mantiene un buen mantenimientode la planta fisca, pintura, servicio de baños, limpieza de zonas verdes, limpieza de areas comunes.</t>
  </si>
  <si>
    <t>se realiza pintura de la institucion, servio de aseadora</t>
  </si>
  <si>
    <t xml:space="preserve">La institución tiene algunos registros sobre la manera cómo se están utilizando los espacios físicos, por parte de los docentes y directivos </t>
  </si>
  <si>
    <t>La institución cuenta con un plan fisica adecuada para la adquisición de los aprendizaje</t>
  </si>
  <si>
    <t>la direccion esta pendiente de suministro de materiales para un mejor desempeño.</t>
  </si>
  <si>
    <t>La institución tiene una aproximación parcial a su panorama de riesgos o se encuentra apenas en proceso de adaptacion del mismo</t>
  </si>
  <si>
    <t>la institucion cuenta solo con servicio de restaurante escolar y cafeteria.</t>
  </si>
  <si>
    <t>Los perfiles se encuentran bien definidos, son coherentes con el PEI y con el SIEE.</t>
  </si>
  <si>
    <t>La institución realiza actividades de inducción y capacitacion en los diferentes programas a los docentes.</t>
  </si>
  <si>
    <t>cuando se apquiere un programa nuevo se capacita a los docentes que utilizan ese programa.</t>
  </si>
  <si>
    <t>la asignacion es ppertinente con las especialidades de cada docente con su respectiva area.</t>
  </si>
  <si>
    <t>todas las personas vinculadas en la institucion son profesionales en sus respectivas aereas de trabajo.</t>
  </si>
  <si>
    <t>al finalizar cada año se realiza la evaluacion de desempeños de cada area y cada persona vinculada con la institucion.</t>
  </si>
  <si>
    <t xml:space="preserve">la institucion tiene encuenta a cada persona para hacerle su respectivo reconocimiento </t>
  </si>
  <si>
    <t>se tiene creado el comité de convivencia.</t>
  </si>
  <si>
    <t>en el PEI se plantean algunas estrategias para la atención de estas poblaciones</t>
  </si>
  <si>
    <t>en el PEI se plantean algunas estrategias para la atención de estas poblaciones, Sin embargo la institución no cuenta con este tipo de población.</t>
  </si>
  <si>
    <t>en el PEI se evidencia los derechos y deberes de los estduiantes planteados a partir de las necesidades y expectativas de la comunidad.</t>
  </si>
  <si>
    <t>se trata de trabjar en las asignaturas de etica y valores, sin embargo se requiere hacer mayor énfasis en este aspecto, ya que los alumnos no se apropian de su proyecto de vida.</t>
  </si>
  <si>
    <t>existe una escuela de familia,que se viene trabajando desde el año pasado, sin embargo se debe seguir fortaleciendo  la formación de los padres.</t>
  </si>
  <si>
    <t>como convenio se cuenta con la Unipaz, sin embargo existen otras instituciones que se vinculan a la formación de empresa como el SENA.</t>
  </si>
  <si>
    <t>la institución cede las instalaciones para el beneficio de la comunidad. Posibilitando espacios para su formación académica</t>
  </si>
  <si>
    <t>actualmente los jovenes de décimo y once pueden realizar sus horas sociales en la bilioteca escolar, enmarcado en el proyecto PILEO.</t>
  </si>
  <si>
    <t xml:space="preserve">Se evidencia en los diferentes espacios extracurriculares como elecciones estudiantiles, encuentros deportivos, etc. </t>
  </si>
  <si>
    <t>desde la escula de padres se permite la particpación e interacción de las familias a la formación de sus hijo e hija.</t>
  </si>
  <si>
    <t>la institución esta trabajando en la construcción de un plan de riesgos y se ha venido haciendo capacitación y socialización del mismo.</t>
  </si>
  <si>
    <t>Se han realizado ajustes pertinentes teniendo en cuenta la directiva ministerial N° 5 del 25 de marzo de 2020, desde la cual se realizó una priorización de áreas y creación de nuevos espacios para la gestión emocional, lúdica y física, acciones que se evidencian en las diferentes actas de trabajo y metodologías flexibles acordes a la anormalidad académica por motivos de la pandemia Covid-19.</t>
  </si>
  <si>
    <t>Se establecieron acuerdos específicos relacionados con metodologías de trabajo en casa, y el uso de guías de trabajo autónomo para gestionar el aprendizaje de los estudiantes; además, se crearon canales de comunicación y atención a la comunidad educativa.</t>
  </si>
  <si>
    <t>Se han relizado reuniones bimestrales correspondiente al análisis y ajustes para el aprovechamiento y manejo pertinente de los recursos para el aprendizaje con los que cuenta la institución.</t>
  </si>
  <si>
    <t>Se evidencia en la resolución rectoral de asignación laboral y actas de consejo académico donde se estipulan las orientaciones académicas para todos los niveles de atención.</t>
  </si>
  <si>
    <t>Con base en el SIE actual, se realizaron ajustes a los porcentajes de valoración de los desempeños de los estudiantes y los juicios para la promoción académica escolar.</t>
  </si>
  <si>
    <t>Se han establecido acuerdos básicos institucionales para definir el trabajo didáctico desde las áreas a partir de la emergencia sanitaria que estamos enfrentando; lo anterior, se ve reflejado en las guías de aprendizaje autónomo, que a su vez se evidencia en las actas de consejo académico.</t>
  </si>
  <si>
    <t>Este momento de emergencia sanitaria, llevó a especificar la intencionalidad de la tarea como afianzamiento y evidencia de los objetivos de aprendizaje.</t>
  </si>
  <si>
    <t>El uso de los recurso para el aprendizaje se encuentra articulada con todos los ajuste curriculares efectuados y son conocidos y aplicados por todos.</t>
  </si>
  <si>
    <t>Se brindan espacios a los estudiantes dentro y fuera de los horarios establecidos para el afianzamiento de los aprendizajes e institucionalmente, se hace revisión y ajuste de los mismos.</t>
  </si>
  <si>
    <t>Se evidencia en los formatos de segumiento a estudintes, en las visitas domiciliarias, registros fotográficos y uso de las plataformas virtuales en los que se establece una relación directa, docentes-estudiantes-acudientes y se hace una revisión/seguimiento periódico (Entrega de guías).</t>
  </si>
  <si>
    <t>Se crearon instrumentos de planeación: organizador de contenidos  y plantillas para las guías de aprendizaje, que son implementadas por todos los docentes de la IE en todos las áreas y niveles.</t>
  </si>
  <si>
    <t>Se tiene en cuenta el contexto y las necesidades de los estudiantes en la elaboración de las guías para el aprendizaje autónomo.</t>
  </si>
  <si>
    <t>Se evidencia en las actas de consejo de evaluación y promoción el análisis de rendimiento académico de los estudiantes; sin embargo, se deben realizar procesos de ajuste a las metodologías de trabajo remoto</t>
  </si>
  <si>
    <t>Se hace seguimiento periódico al desempeño académico y se diseñan acciones de apoyo, sin embargo hace falta establecer los criterios de evaluación institucional específico para cada área.</t>
  </si>
  <si>
    <t>Debido a la emergencia sanitaria por Covid-19, los ajustes curriculares realizados no tuvieron en cuenta los resultados de las pruebas externas.</t>
  </si>
  <si>
    <t>Se realiza el seguimiento permanente del ausentismo y se registra en formato institucional.</t>
  </si>
  <si>
    <t>Se desarrollan las actividades de recuperación de cconformidad con unos acuerdos mínimos de promoción para las áreas y contenidos priorizados en los planes de áreas.</t>
  </si>
  <si>
    <t>La IE se encuentra en procesos de estudio y construcción de instrumentos para el manejo de los casos de bajo rendimiento y dificultades de aprendizaje con apoyo de la secretaría de educación distrital</t>
  </si>
  <si>
    <t>El contacto con los egresados se limita a la participación de un representante en el consejo directivo. Hace falta establecer un programa o plan específico de seguimiento a los egresados.</t>
  </si>
  <si>
    <t>se cuenta con la plataforma sinai la información académica de los estudiantes está organizada en carpetas y digital, según criterios.</t>
  </si>
  <si>
    <t>La institución revisa periódicamente el sistema de expedición de boletines de calificaciones e implementa acciones para ajustarlo y mejorarlo basado en la plataforma SINAI.</t>
  </si>
  <si>
    <t>La institución revisa periódicamente el programa de mantenimiento de su planta física y realiza los ajustes pertinentes.</t>
  </si>
  <si>
    <t>El programa de adecuación, accesibilidad y embellecimiento de la planta física se lleva a cabo periódicamente y cuenta con la participación de los diferentes estamentos de la comunidad educativa.</t>
  </si>
  <si>
    <t>La institución tiene un plan para adquisición de los recursos para el aprendizaje que garantiza la disponibilidad oportuna de los mismos dirigidos a prevenir las barreras y potenciar la participación de todos los estudiantes, en concordancia con el direccionamiento estratégico y las necesidades de los docentes y estudiantes.</t>
  </si>
  <si>
    <t>El proceso para determinar las necesidades de adquisición de suministro de insumos, recursos y mantenimiento de los mismos, es participativo, se hace oportunamente y está articulado con la propuesta pedagógica de la institución.</t>
  </si>
  <si>
    <t>La institución cuenta con un programa de mantenimiento preventivo y correctivo de los equipos y recursos para el aprendizaje y, en caso de requerirse, éste se hace oportunamente. Además, los manuales de los equipos están disponibles.</t>
  </si>
  <si>
    <t>La institución tiene una aproximación parcial a su panorama de riesgos o se encuentra apenas en proceso de iniciar el levantamiento</t>
  </si>
  <si>
    <t>La institución cuenta con programas definidos para algunos servicios complementarios, y los presta con la calidad y la regularidad necesarias para atender los requerimientos del estudiantado. Además, hay una articulación con la oferta externa.</t>
  </si>
  <si>
    <t>La institución evalúa periódica y sistemáticamente la estrategia de apoyo a los estudiantes que presentan bajo desempeño académico o con dificultades de interacción y adelanta acciones correctivas y de gestión para mejorarla.</t>
  </si>
  <si>
    <t>Los perfiles con que cuenta la institución se usan para la toma de decisiones de personal y son coherentes con su estructura organizativa. Además, su uso en procesos de selección, solicitud e inducción del personal facilita el desempeño de las personas que se vinculan laboralmente a la institución.</t>
  </si>
  <si>
    <t>La institución revisa y evalúa periódicamente su estrategia de inducción y reinducción del personal, y realiza los ajustes pertinentes para que ésta se adecue al PEI y al plan de mejoramiento.</t>
  </si>
  <si>
    <t>La institución revisa y evalúa continuamente su programa de formación y capacitación en función de su incidencia en el mejoramiento de los procesos de enseñanza y aprendizaje y en el desarrollo institucional.</t>
  </si>
  <si>
    <t>La institución cuenta con procesos explícitos para elaborar los horarios y los criterios para realizar la asignación académica de los docentes, y éstos se cumplen.</t>
  </si>
  <si>
    <t>El personal vinculado está identificado con la institución: comparte la filosofía, principios, valores y objetivos, y está dispuesto a realizar actividades complementarias que sean necesarias para cualificar su labor.</t>
  </si>
  <si>
    <t>La institución ha implementado un proceso de evaluación de desempeño para docentes, directivos y personal administrativo que indaga los diferentes aspectos en el desarrollo del cargo. Este proceso cuenta con indicadores y referentes claros que están en concordancia con la normatividad vigente, y son conocidos por todos.</t>
  </si>
  <si>
    <t>La institución revisa y valora continuamente su estrategia de reconocimiento al personal vinculado y realiza los ajustes pertinentes.</t>
  </si>
  <si>
    <t>La institución cuenta con una política de apoyo a la investigación y a la producción de materiales relacionados con la misma; además se han definido temas y áreas de interés en concordancia con el PEI.</t>
  </si>
  <si>
    <t>La institución dispone de estrategias claras para mediación y solución de conflictos y éstos se resuelven a través del diálogo y la negociación permanente. Esto contribuye a que exista un buen clima laboral.</t>
  </si>
  <si>
    <t>La institución realiza esporádicamente algunas actividades orientadas a la integración y bienestar del personal vinculado.</t>
  </si>
  <si>
    <t>La institución evalúa periódicamente los procedimientos para la elaboración del presupuesto, de manera que se logre coordinar las necesidades de las distintas sedes y niveles. Asimismo, realiza análisis financieros y proyecciones presupuestales para la planeación y gestión institucional.</t>
  </si>
  <si>
    <t>La contabilidad tiene todos sus soportes; los informes financieros se elaboran y se presentan dentro de los plazos establecidos por las normas y se usan para el control financiero y para la toma de decisiones en el corto, mediano y largo plazo. Sus resultados aportan información para ajustar los planes de mejoramiento</t>
  </si>
  <si>
    <t>Hay seguimiento y evaluación de los procesos de recaudo de ingresos y de realización de los gastos; dicha información retroalimenta la planeación financiera y apoya la toma de decisiones.</t>
  </si>
  <si>
    <t>La institución presenta los informes financieros a las autoridades competentes de manera apropiada y oportuna. Éstos son parte del proceso de control interno y sirven para tomar decisiones y realizar seguimiento al manejo de los recursos.</t>
  </si>
  <si>
    <t>la institucion cuenta con un proceso de matriculas, para estudiantes nuevos y antiguos, de forma agil dode los padres y/o acudientes realizan este proceso de forma oportuna.</t>
  </si>
  <si>
    <t>charla relacionadas con el PIAR trabajo con niños en las barreras de aprendizajes que pueden presentar . Y documentardonos de los decretos para incliuirlos en el PEI.</t>
  </si>
  <si>
    <t>programas de emprendimiento con el sena y la unipaz donde el estudiante estan contemplado otras alternativas para estudios superiores y mejoramiento de la calidad de vida.</t>
  </si>
  <si>
    <t xml:space="preserve">los proyectos de vida se estan encamindo como un nuevo emprendimiento ya que ubican al estudiante a producir nuevas tecnicas en el manejo y aprovechamientos de los recursos naturles </t>
  </si>
  <si>
    <t>se mantuvo una comunicación activa con los padres los cuales son el apoyo y colaborcion en esta pandemias, realizaron premiaciones por el cumplimiento y resposabilidade en las actividades, con los niños y jovenes.</t>
  </si>
  <si>
    <t>a pesar de la pandemia la participacion con los padres es muy buena ya hemos tenido gran apoyo de ellos.</t>
  </si>
  <si>
    <t>se implementa charlas con riesgos profesionales y prevencion del mismo.</t>
  </si>
  <si>
    <t xml:space="preserve">la institucion cuenta con algunas señalizacion  de evacuacion pero no se a hechos campañas de evacuacion. </t>
  </si>
  <si>
    <t>En el PEI se plantean algunas estrategias para la atención de estas poblaciones, Sin embargo la institución no cuenta con este tipo de población.</t>
  </si>
  <si>
    <t>Se brinda los espacios a la comunidad por intermedio del apoyo a Inderba, Umata, Cafaba, Unioriente, entre otras entidades.</t>
  </si>
  <si>
    <t>La institución cede las instalaciones para el beneficio de la comunidad. Posibilitando espacios para su formación académica y social.</t>
  </si>
  <si>
    <t>Los jovenes contaron con alternativas para la realización de las horas sociales en la bilioteca escolar, enmarcado en el proyecto PILEO, ponal, alcaldía distrital, entre otros.</t>
  </si>
  <si>
    <t>Se evidencia en los diferentes espacios extracurriculares como elecciones estudiantiles, encuentros deportivos, reunión con representantes.</t>
  </si>
  <si>
    <t>La institución cuenta con  asamblea y consejo de padres, pero debido a la dificultad  de conectividad no han podido cumplir a cabalidad  sus funciones.</t>
  </si>
  <si>
    <t>La institución esta trabajando en la construcción de un plan de riesgos y se ha venido haciendo capacitación y socialización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</si>
</sst>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Verdana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0" tint="-0.34998626667073579"/>
      <name val="Verdana"/>
      <family val="2"/>
    </font>
    <font>
      <b/>
      <i/>
      <sz val="8"/>
      <color theme="0" tint="-0.34998626667073579"/>
      <name val="Verdana"/>
      <family val="2"/>
    </font>
    <font>
      <b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Calibri"/>
      <family val="2"/>
      <scheme val="minor"/>
    </font>
    <font>
      <sz val="7"/>
      <color rgb="FF002060"/>
      <name val="Calibri"/>
      <family val="2"/>
      <scheme val="minor"/>
    </font>
    <font>
      <sz val="7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justify" wrapText="1"/>
    </xf>
    <xf numFmtId="164" fontId="4" fillId="0" borderId="0" xfId="0" applyNumberFormat="1" applyFont="1"/>
    <xf numFmtId="2" fontId="14" fillId="3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2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wrapText="1"/>
    </xf>
    <xf numFmtId="0" fontId="19" fillId="0" borderId="8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19" fillId="0" borderId="6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2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3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1371600</xdr:colOff>
      <xdr:row>0</xdr:row>
      <xdr:rowOff>38100</xdr:rowOff>
    </xdr:from>
    <xdr:to>
      <xdr:col>6</xdr:col>
      <xdr:colOff>1371600</xdr:colOff>
      <xdr:row>5</xdr:row>
      <xdr:rowOff>57150</xdr:rowOff>
    </xdr:to>
    <xdr:pic>
      <xdr:nvPicPr>
        <xdr:cNvPr id="1394" name="0 Imagen" descr="Nuevo Logo.jpg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1395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1396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1397" name="AutoShape 4" descr="data:image/jpeg;base64,/9j/4AAQSkZJRgABAQAAAQABAAD/2wCEAAkGBhQSERUTExQVFRUWFxoZGBcYGR4aHRoYHhkZGSAaGyAaGyYiHRokHBQYHy8gJCcpLy0sGh8yNTAsNSYrLSkBCQoKDAwMEgwOGSkYFBgpKSkpKSkpKSkpKSkpKSkpKSkpKSkpKSkpKSkpKSkpKSkpKSkpKSkpKSkpKSkpKSkpKf/AABEIAOMA3gMBIgACEQEDEQH/xAAcAAACAwEBAQEAAAAAAAAAAAAABgQFBwMBAgj/xABJEAACAQIEBAMFBAcFBQcFAAABAgMEEQAFEiEGEzFBIlFhBxQycYEjQpGhFTNSYnKCsSRDU5LBc6Ky4fAlNUS00uPxNHSDk7P/xAAUAQEAAAAAAAAAAAAAAAAAAAAA/8QAFBEBAAAAAAAAAAAAAAAAAAAAAP/aAAwDAQACEQMRAD8A3HBgwYAwYMGAMGDETMs0ip4zLNIkaL1ZmCgfU9/TAS8GEBvabJVErldFLVdufJ9jAD/E1i3y2OPluGMzqRqrsyFMh/uqMaAB5c1/F/XAO1fm0MC6ppY4l85HCD/eIwuT+1bLlOlajnN+zDHJL+aKR+eIVB7PsriJcxmocfFJMWmJPza4JPWwHfDTRGFBoSMRgadtGkAm1gbbBum3XpgF8e0xCTpoczcDutI1vnuQcWHDHHNPXPJHHzI5Y93imQxuATbVY9Rfy6XF+uLqojUKxsOh7bn/AJ4ReD2NRnGYVZJ5cCrRoTazFSHkP0YD6NgLb2i8YPl9OjxqheSRUUyX0IN2Z30nVpCr28x8sL59o9UQ5Cx6LoIXWnmfmXj1F+Wr6xGWG29wN7HchS4s9oLVdTOqxuIqdZopDG3ieDmRoxvYiMEixNjcFRdRqYGWs1RT5fDFPLr975KurG4gu8okS4+NUQrcdO/bAaj7P+MhmNMXIUSxtokCfDewYMlyToZSCL7jcHphlmmCKWYhVUEknYADck+gGM94RYQ1mZSU8OqnV4YAsZFwYYfFpU/FvIAd7m3c4d6yJKmmddQMc0RGofsutrj6NfAK1P7V4JbmCmrqhAbcyGmZlPyJI/pj7X2rUw3mirIBfrLSygAW6kqG2xF9k9aWo1p5RaWkeSmcH9pCLEDvdSN/3T54eJNCWuAN7AW6n0A74Clyzj/L6jaKsgJP3S4Vv8r2P5Yvw18LmZZHQ1VhNSo5a9i0W9wdxe1w252NjhfT2cU6m+X1tTRNf4EkLJfb4opOvla+A0TBjPzW53R7yRwZlEPvRfYzW89B8J+S3OLXh32lUlW/Ju0FRexgnHLkv5AHZvkCT6YBrwYL4MAYMGDAGDBgwBgwYCcAYgZznsFJGZaiVIkH3mNrnyA6sfQAnCP7RPa9FQsaeDTNU9CN9EZP7dty37g38yO6xwdSmrrVkzBWmqeo59vs13I0U42jXuOZueoXqQDVJx3WVo/7OpxHCdhV1V1U+sUY8T+h336jHGH2cB3WbMJZayS/gEhGkd7pEPCg9DqsNyB2dxYbpYm3ilboB6ftfIbeuOiIAR1LHe7dbD7zeQHZdt/yDhHr0aQAigWAHhAHQDz/AOEfLHyiA9tZ8zsoHn5kXA/6viWyi2oi46KD1Y3/AAufPHFoSx0k3PVrXAA8uu/QfmcBzhuQLEta4EgAuT3CC2lR2v8ATft4sFnW+n4rWvsoNzYX+KRja58j+P29iAw3vspOw09yB8v6gd8eS2JI3AvpDbXJa+oqB0PQX9TgLGpHh+oP4G+MmoOJIqbLM1iAKzxT1OuMHx6ZZNKy266Qsi7i9tHqMaQ9e0ZIPjABJHQi5CqoPRifF1t0wp8Y5LSzVFOz0+uTVIh20mwjB3ZSLou217WuLdcAj+y3NabLpLVUkaPUgoPDZUWFjGCzHpzH5m/T7MelvONsgNFMrRK81BK6yLpc2ibUxlRWiIIvDqtv8JP7N8aJw1kMDGoSSnDa3CsswD+AIrfev4bsCB21DpY4g57wJRU6rU08MUOmQanCsV5bDS1xq6AMTcdPocBY5dxPldDRRvHJFDCUEioXvI2oat1LF2kPe99++LXhLNopMvhmVlEXKBJ6BbbEG/TSQVN/2cLXDOTUcM8h91i8QWRJDEnm+rSSBZVXltbY+Id9sdqj2a5crsJFmMY+1EPMlMY1MbkIp0garbW2+WA89n1XHPUZhUQj7KSsGhuz6IlRmXzBbUb/ALww55pGCm4B3Gx2vc2I+dibeoGIVNIkKiKnh0hdSqtgigqLhfS99rC2PZXvpZmuHNgLECzAG1hezC1w3zwHpjO/3ri1yCdVu0gH3h01D8MfJW9yQGKixQ7svqrbEgjz8sfTPceIeaupOx7XBB8rH5b9Rjqqb7X1KAbHrpueh79D36/PcONOpB8DXHkdj8t/Cfna3yxU8T8Mw1qhaqJTb4ZLC6jpuwIIsd7ggeY7G+QA2uQyn4Wt8LeR379vX5jH3e179huPTpqF+u3Xz/LAIUOS5pl1hTVAqohsIKpvER5RTACx/dewFuhxdZH7S6eWT3eoWSjqb25NQNN/4H+Fwe3QnsMX6C2yEMCL6D0K+aHt/D0+WKHjLKaeWkcSosir9yQG638iBrTvYr19emAb8GPz9kntGqMrZFkWWaiJsmtg5UeUUy+F7f4bWI6WXfG35BxBDWQrPA4dGHbse6sOzDuDgLLBgwYDnUSFVJCliBso6n0F8UVLncWYxSJBO8Ti6SAAJNEb2YFXBKOLEarHfcXthhwk8X8Kjm++QnRIAeYRqF9rB/AQ2w2JBBA3B2KuCPnYjppWoMjpebWdJqq3MeInqOY9wrne7XAX+L4VPJKpaOoEAkasnd7yiIFlL33UHrOwtcsfAD91/iXSpea9MKGneKj5j6JG02kVdOptJSyyl/COYCps4661YqfFeQJSEZRlceuplTVVVDW1CI28LN0jjI3a1hp0g31YDUsu4ngdELyxBv7uMyLvaw1ddxc7NuOhHXFtW10cKF5XCr99zt6BR+NgPn64wKGm93qIoVVKqnQO1XO5+ylOgGRYnbYctRpUqdTPqvtYC3moypZJapGjplWSgp5D8byhSjyG32gh19BcnQdrGzA+8Re0FIpEihtLMwLWB8MEKgl5ZT0AAW1jvsfQFQq/aLVy0rVcUTx0wIjTbx1E7tawAv4EUE+rC2+ogS+GeDqmCCTkpSgSrpkkrVZ5KjzBCyARx3v4Lte25J2D3wXnoqY2R40imp25ckS2KoQPCYyP7th8P1HbAJZ4qzUTKHplFoDPM2liII/E3LH7UpWNdh95rEG18dcp9pLq8EdZGKeVojJpbqBfZmFvDsJHIaxCqCeu2p6Pn+OFTjLgJKuOcwhI6mdEiadtTERB1LKBfa6hhYWvfc4CZT1EbgaW/eYn533HnvuO2r1tim4omCmmkIbaZ/g3ZVKFixFtwdNm26Hzwiy8P1NFVzLAZFo6Kn1zTMDeZlQzsAT1Z3KqdPwqg8hfhFxtWvT0UkilWmnCwsq6mYxogZ7MQCryOO4FlYdLHAaTw06h6l7PqEiAa7lgXVVN7C5XWtvLw9gNmPMaUTRSREGxUi/S5I7fjhK4Z4gEtQzKzMtQjBNYFwYGZSNI3IPUMb7m17ggP0Tar3P022HTt8j/ANDAZ5TVmo0ryyhnZmgdALKA1g+sXbSwWIdbA69r3Aw55hMLt4b6VAPyY2I+lw30OEnM3aKnqmvEI4ZpGJAuzIHSUiyjZ91RTfcMelrGFxF7VGhSZ1pnskyRM+oFdTKJANuxQFdtuh7gYDQHj8TEkDSQw9QoAve/b/r0oOIOMYKWORiwvoY6WuRqUgW+Wp1U+rKMJVfm2ZVFZVUC2jqIIS6DbTMFk/e2AkjmH1QDa7YncE+zl5fdK2XUjhJIaymmU2kADw6rN95gqFgRZrar36h9jjXMJ2dqal1qadZ4w12WeLUFYKegmAkXwbm6uPK8ao4vzJno1ZOStULQzEHwSsLcqXba0ihfMoxIFx4dZyrKIqaJIYV0RoLKtybAkm25J6k4kvECLEXHXfAZLTe1WdDJHUUjLJT6TVxDqI9leaO3VVOlvk4sbLfD1Q8UwTCPlyozOLxkH9Zte38ViNuxNuuKTPM7eavMNHHS82BdEtTUAsE1i/KQKQzEgi+9t7W62TK/gA0stppI4aapDMJYiypSVKHVHIupiVQ6ittX3j8NlsGtVdTFHHqkYJHe9ybaG3Ox7dz/APNsZz7RuNFEd0HOVLXlia9lfYEsvwaugNipIIIa2lqKrlnmppamqKVM0aSJTCNg0bFWF6pkJAYjWStxY2+H4cUTCaJo8wpmDtY+80Uh8aC1nQxt4mpnABGx0DTf4bgPvh8VMIkq6ECuo2P9ppWUEgEXIliFxe3wyoCLDoBdcarwDlVDIFrcuZ6dZNpYA3gLD7rIxOl1O4KEbeatijy3hWKJUzjKZRCjJrlp5GPLdPvR3sSjhgQBYgMBa2LCudp5JeSqo0ulJGiFg7EEqpJFpnCsW1EctVJJDi2Aco+KonqfdoryyKNUhTdY13A1t0uSLBRc9drAkXIxT8M8OJRwhFA1Hd238TW7k7kDoL79zuSTcYAx4y3FsBbHuASOLOFIo4uculUiH2iyElOXcXYC9kKeJgAthdtOliGEV6DLo5xTO8MzVQaUc8iQtKulU1n7ykFtKsfuHT3xd+0tQcprQSAOQ+59Bf8AEkWHqcZ5leTe+yVk00RSR2j1U8kXLKBlYIiMRfXZVIew1N8xcGWb2SQx0apTge9ICwlb4Xc2JV1N1EbW02A8It1sb/GV59NHEIIsrqzOu32yqIkJudpWb9WDewW9hsNrDEvhbi9onWmq3J1HRDO22oj+6lv8M24sfv7d92eXjDAjsdj/AEwGOQ18czPIITmlQLgyMvLoYLdQpksGCht2sSexW+LD2RUEgqJ5AzyQrDFAZWNxLMjMW0bbogYpuT+dhV0mV1QjOUkh0ppFLxKOXLNTaiw5b30FW2B+Egg73Bw1UftBZC8EWVzqadRqjR4PAtrqLLJ0IvYC997XwGgYMZRP7YKljEsdEiCZUZHklZgUaUQhrRx3ILkDa53va2KyX2gZrJDJMJKaFYpUiYLEX0sZuSQ13c3BIawBuDsfMNnmhV1KsAysCCCLggixBB6gjtji1BGdF0Q6L6PCPDcafDtt4dtu22MYgzPNag0jfpIotUJyhCRgfZKW1ErGtkbTtcEqOoJGnEZc0naGpnizGuEkE8SokkoIeCZ0WOQqYxYkOT0I8PTfYLPh+A0JmS6xrRVzBAwDkxS8sBQ1gQAsxa1r+I+WNZopVJbSLdutwQOh/PGPrTzRJPmMbzSSpUGCsUqkySrERG0gsiEKFVTcAkd7WZscsoqxXVNNTvMskCRVJXlSSRO2mOMKZFBBUDxFbMbkte1iMAyZhDqjrlFKCjzsOYxBuuwZyCQbowc26lmWx3NpvsmpVfL5oHCukdVPGNSg3VXBF7jffpfpt5DCHwhTzVkVPRQTe7sIhUTSlhKx1MAAqX22MRsSBsCRcbudbwBVUdFN7pmE+scyYraNA7sLt4ghIJttvYenXAaGaRC4k0rrUFQ9hqCkgkA9bEgG3oMd8Zjwdw9UVMC1H6Tr1STxRAyIzaLAAuHRhcsGO1trd74Wani7M4UMi1rMnMq4kSSKFnBphrJc6FJLKr9Oh0je+A3THjdMZDS+0fMwitopagNLLENCSDU0UfMYqyyMHTSG3VTurCwsAZ9L7Z3LEPQk2GomKYMNJj5oYGREFjH4+t7du2AW1oZI6+dJYRUzc+d2pJSqrPDMQVlh1bcxQLdzsVFt7XWSZyYpGjoo5pAo1SZbVApNGB1anaQkOu9tOokfUDHTP86ObQcuOidZVVJoJufAeUx3R/s5GYIdNum9j3AtN4Uimq8zNTK0bJSK8StGpCNNJpL6SxLMFQWJNhdhYdTgI+Y0b5nOiR0dTSqLiWWdFQRIfiEAuQZXso1jppG9tQa4k4AoYJZp5kjaExKXNRaTQyX8au5LKCp3Hc2IthuzLMY6eNpZWCIouzE2AH/W3qSMZrm9bLmEoeRCtOg1xU73Fwu/PqLdu6x+o+8cBAzLhyCsy+D3acQGedZIoVcCISMyqV5Y8QZFVj1HiDGw1baXkfDMdOqElpJAmkyPuSSbswHRdTC5C+nljJqeHlZlHCobltmcTNKYuWiTJGfsgwBB5isLJtpKjbxbbiMB7gwY8DDAKXGGVTrIKynmdGSMI6XJQoGZtRUA7jWbmzWFvCbWPuT8ZM1hMoBuoYiyldWmzEXIZLODzI2YW8RCg4bGF8KfEPBCyIeUSN7iM6Qlr+JFOgsga56XCklgAd8Bc8TZGtZSS0zHSJFtq/Za4Kt6kMAbemFHhWciorzWtE8jzw07tCrBLrCCpOo3U+Pc32N+gAxMyzM2p6OKpedTCzIGVrFUDyCPaQNtoZrm5YAKwB21YgcOIXFc1g/Nr6iwt8XLVQov5FYWQ/xHATOIOFVmDoQGkZTsdhOgv8VthKtxcj59DYReGOMTTMlLVudDMY4Zn2bWBfkzX+/10ufi73PiZrpJBLHyySWQKyOOrKRdJB+8RsfXVcWO6N7R8oSoloYp1AaSsjjk07CRDFINQ3+nmt7G4sSDdxTwuajlzQOIqqG/KlIuCD1jkHeM/kdx3BRYqXNxUzz+7LGJhDrbmRFQIFIGljKTpbUdV0G223XFxkGezZZKtFXsWgY6aeqbt5RTHsRtZj1H44a+L63l5fVSC4K08zDzBEbW6+uAxg5c00FI6w1qQLAkaTchJ1MayiYErC/MUlgu4INgR3OJGWZRQPtNnjg31FHjFOQxk5rfrgbEyHXt3APYWsq3Mpo46SiRp1VKWnGimUieVjFcqHOyovUttbV1Bxwp6ZpkM0LzB43kRoK1xMrOmxRxK3XceJehO4tgLuHgrKirP+kXYKWcutVCApO7MBEoCk23IAJ9cLWcnKSjGjatqZ9JCMea8RZR4eZzFsUXa4A6Yd8v4ao8xo4amnp4aabUHV44Y1ZJoyRpO3RZBuL72+uKHI/ZnL74RKJuUJZ5JXeTafx2iG258LFmJO5JFrXuFZJxZU0YSOOelmQhOTy6ZTqZt2QCGVdIDq3ituQd7g294Qy6eHMI/eKeKmvDVOAHuTrVRuGdyP1RsCxI8XYCz3xH7O455JZ1k5DPHpkIAIdV0sGa4urAoAWB+EYQeLs+Wrlad3ZKVHkiikjhe8rGMstm3DosyMSNI6d+wVfDObVmW0qSR01NDFLpT3kgzvI4JWxHPFrHV4QtsXdZxLPKsJrql5IZI358NCqq8N7CMsUZi6Opv1tvtfvM4fofetNBLKIJqcEpaG3OSSMRvKObcMN2IYeh07Yac89n0a5fyqRdMkKXhZTZtQuT4upL6je/W/Y2IBf4eosnltFS11ZAyi+j3mWAjufC9l6m50jHxm/B+VXk15syO6lHL1FO7EG1wxdC5vYX8XQeWO3C/s0LmTnrIlOaiOVaaXTIrFUXUTcW+PmLcAFk0322xJ40oYaeWKkoaekhmmDO0nIivFEthqAOkai2wv3wCZPSRBv7FmtRUMrvJoiommOto+UzalsmpkJBa297kE747ZZQVEcypDSyRTzQFY0mMahoY41QqDqLKR9lIQwuSrWZbm8mdzFI0SSZnI6xiVpYZ9SopYqDovyyNmuFU9Nu+LrL88knqcrllJZo6mppy4XSJFenurkHoTpW69iGB3GAjcO8I14LwrCaGGUxmR+Yj6dKurrAqM2kO0jOAdlLHr0Ojf2bLaTciGCJbkkkgdybndmZjfzYnuTiRneexUkLzTOERLXJ9egUfeY9gOuMp4toqjMaKpr6oPFBFEz0tNe3baaa3ViCbDtfbbdgtnafM50eRdKAh4ac7rGLbT1FtmkIIKp0AP1Zpy+ijiiMpuYh4ix+KZ+z28gTZV8zfspJw/QB4EjUERaELv8AelblptfuvUE+mkbXxIzBua4jH6sNo27tY6/5Uj1L/G3muAUssyWSpzCojWRFpYayGrePS3NaUwxug1X0iO4Vj1PhtjQ6+tWGPUQT0AC2uWJACi5AuSR1PzwgU2dCmrK6RyqtPBQumrwqZH5kV+ova6kgbkKcSc/yaSeoSJp9TsrMNQCiJV0KWCA+K5k07g9fiFgyh7mnFFTN9lAVW50kpvY2vYObBmA8R02VQL8y2GHhPhhaNH3LyykPLKzamdrdyR8I6AeXzOJWV5AkBLBmY7i7BdlvfSNKgAX3PcnckkC1pgDCZ7Vatlo0jDmNaiohp5JAbaIpG8bX7eFbX9cOeIWcZNDVRNDOgkjbqp6Hv23BBANx0wGNcS5JBHnFNTQKixxCmRYrErd2mZnK3s3hALMb9r4c8rqDC4SOIpypLyU4HS4ZS8H7QIfVoN+vhINwyNPkEVLW1SwBjyaqghhZ2Lleaj61BbuNQAvewHrjUOIKdZQJACCEWRWUgMbm11JGxXUp8jcg9iA60LhxeEi8fji3Fmic+KP0AZWW3VSsd+ljS8b1KyS5W69DmEXzHglBB8iCLEeYwQyOkyMSElJOl+kVQPhKuP7uYFV3t1QAggAYgcUVIeoy9hdT+kYeYjCxV+VJuRc2JXuCQ1gQSLkg95zksdVC0UqqysLEEbEf6HyPY4xNeJ6uKjzDLZEmkRA1PC7DVIhdgiRSEbMHU2Vh8unw75fGNStraeQgl2rKUO/YlMyljVdu6xLHf6eWA1mmy8Kq7LdQo3A+6AtxtfoMZzw11qyCVvX1YNiRvzTYeAgk9bCzt1sFG51PGW5aOXW11MQdXPadAVsGScxLpBAuUM7DVvuqKOhsAOE+K48ulmpatuXFJM0kErbR2e7MjMfhYNfrv4t7YcqfjygeQIlXTMx2AEqElr2tYHvtviknytbXsGXx21DY6WEQ1DppZ3LW6BEVRYar5x+lBVooVwYpmZBEkCgUzaXMMxljW4mLIhYG11ZhawsobZxbEz0FWsdy7U8oUDrqMbAW+uMa4knibL6OSMXiCSx2FvA36PWPlnuDzI5LjrcE73F2mr9oDz0VIIJQsksWqdx/daI113b7h5jWu3TqdhY5zyKb3mYjVNEsJleViWV5TeMKg21gySqqv1DDUDYYDQsui/t+VwneohQmU3JKx+5JG2vy1yDYG3wE97nUJpliTUxVUUbljYAdNycYrwfmVTSoZIYIWOvTMNDGcutlfmMHOlz8QU3Bvu3XF9x5xUKqGmhjQuJyztE3hZtCORGR+/IFTcdetrHANUntLy5VLe+U5A62lUnrtZQdRPyGFKjzT32snrLNHGY0ihLXBMSlmMhG1kZyLFiF6G42wsLnVTA7LXwaiI1dfBCrLGLhjGY9SlF+6NyDtazsMaBl9mRJANIZQ+2xW78pmFybMh0vcm+kshuOgReF1JziYEfFRJqvv0ncb3ZmN182bsQzLpxM9ocQp46OcBgsNfC76AWOgiRD+PMA+bYj8AEy11bOAQiiGnQ6QF1RmQzKn7vNY2HkR2AAtval/wB2Sf7Wm/8ANQYBO4cMubZlIa2NlSmVXigJusTMWAMg6NNZSbEfSwsXP2kx2yisA/wH+u2InC0QXMqwqulXSPULfFIKisQvfvtH/TyxP9pY/wCya3/7d/6YCRQ1JFPDHHs7xoLi3gXlpdz8tgB3Nu1yIdXUhS6RDxBGjiVT9Xlc28KatKlj3RrXJsYtFmvLitGyiQJGZpXHgjURJpXru3i2jBvdtRtqu0KmoCyKAG5TFbBj9pPdlUSSnbTHciyi3kLDoFRxTTrLR1T6Fl5VO15tPhAsdMUIubKLX1m5JAJ+7ihp6aOLKRXI496oqt0jlB8UiiYLyWv8atG9wu9ha218PPHkwiymflr97T81RrMT6WjIt0tbtim4C4Bo3qqx3iLGlrnWFGdiiKFRlbSTud/ia9wB5YDU42uOlsfeDBgDHzILgjH1iBn2bLS001Q/wxRs/wA9IuB8ybD64DGcrq+bXzuXLIc8hA6WskdVY7dR4Ut/CO98adRrqp4g33Wenf8AhJMQ+RJWI+l8ZLwPl7K0SswZjWUVS43vd46gMDcDcF1HfcNue2xRxXMsV9IkMhB/ZdXJv/FpeNh/AcAKYpI2SdBZ1DP13kU8p+nTSyruPPCdlWSK+b1LNI7PTxUYjc3Oh2WQjWnR/D3PS+1juGgvq3YEBvEy+SuOTMt/3JNLnFbwMb5hmZO7hqRXNvvrTWb/AHr4Bxgqr+FwFfyve4HdfMfmO+MwmW0Vcp7Z5AR8jLSN+G+NOqqcFd+g3uL6lPmp6364yLi6qalWsjY+KWqhq4ZSp5bASwLZyp8OnRv0vYW3uAGz4yj2h5hzJIpaZClRTyHTPITFG5RtTQgnaUlk/Vg6rhttjZjH6c7HK7XPao8/nhfq+AMwldpHjyou5uzA1YJPntIN9uuApanNZpYw0kbR+F9SI/MVbgSIsrBgFUllG9jfupVtXzKHHicMQe4Lrtq5d2snUhQOhkFiFW3jxPb2UVmxSLLI3DahJG9YkgPX4xJf8b44p7I8xDK3OpyyatJ59ZddV72IYEXub263N8BTyZdzCkji0qkFmKNLqO90kjLWKkKrajoI0b3bpO4kJqUjkdUivFPRyBChjWSJDUQtEVJH61ALA3NylgbjE1vZVXAeM0DgAL9pNWsNIOykc2xW/Yi2LtcjzOGIKBk0UcfTwTqF6dyduw9cBQ8dyUJpaOedeXXVEcT+G6agUXWJTa2gEnqCb29cUXDMSRrJXe9R82lEiRRyNr5zrCR4fEGVCsllCXN7ntjRJMpzeRArrk7p1AaKdgNrbBjtttiizP2XV0+q8eVJrHiESzxg+tlNr+voMBRS8RNPJG+Z0PvUXLbRy0aPQzgPuHlswKRBgxI2ud7bRxmdU3ODTSRl+ZFGjMNUMZkVntoChnK8oCQm3iJHpep7JK8MW1UZLCx+1rALd+jjqRe3TyAxaUvANfEmiKDJUHmIpyfK5LE3JA73wFv7IajVRMgdHWOZ1ASJowovexLfrDvcsPO29sTvaj/3bJ/tab/zUGIsUGeIAFOVWHQaagf0OKHjuXM1pQK18vWBp6cMYhNrH28bXGs2sNNzt0BwDBwxpObV5U3CxU49AxepLD56r/ni/wAyVaiN42F4XGlz+2D4Sqf+r8PMLHAlMZ5Kqr35E7/ZqQVZwryXY36IWc2Xva5tfTh3SLubXtbboB6YDOOA8miHvSPqaOnzCoREN28TNEFL3uXNiu59TvvhuqqwFtekWUu582EV0UH5yOSB+7hZyKULVZkEALLXFiPNjDCsQ+Rkcn+X0wxUlOCyoLEXAue6Qmwv6mYk+oBwC/7RYStBNFe4iopWb1c6FB//AKH6j6cfZ7VkZvm8LOWOuGRRYDbRY9N9gUX6XO5xL4vjM1DXFRcyQHT/AAuxRPoVhDfNjhT4XzQR5804dWjq5Z6fbsVWJkJ2HUoyDc7humA2nBgwYAwte0Ph+atoXpoGjVpGTUZCQNCurEeEE76bWt54ZcGAyelyerpa6nasWm5bsIUaJmN5C3NRbMARbQ574f50IMpFy8brKo8xywpH8wWRfmfTFT7QpArZcx2AzGIn/wDVPhgRhz7jpJECP5G/94fhgPXoI5F1WuGDHbbUHWx+h2PzAOFHgMt+kM2DjxCWnB9bQAav5ravrhqoLRs0J2G7R+qE7gfws1vRSmFzhBwMzzW5Fy1I3y1U4H9QcA5gbYyT220jgDk6bSU8oljI6qjLMGU9mHLZrbXCt1ItjXAMIntAysS1uXi1y5qYyCeqmnc7C27dfLa4+9gHLKqvmwRS/wCJGj9LfEobp264lYUvZXX83Kqa/wAUaGJh5GJjH/RAfrhtwBgwYMAr8a8WNRiJIl5tTO2iCEWGojqzHsgBBJt5Da9wuwcCzV8mrM5feApN4ojyoI26EKANUjjoWJFulybgSPafQ8po8yWoML0sbqF0B+ZzLBUXV4VctYatJsDcg6cW+UcRJBFDHMVWTlqColjLXAFzp1Ak3O+kHfpfAV3BlTLR1EmVSnUI15tI5+/TlgDGSfvRk2+R8hu+YQON6uMTUNdE4LQVSQyW6iKf7Ng42KkHSRqAw/jAGDBgwBjPvbDUOIqJIiokNYjqX+EctHfUdjsCASLEkdAcaATjNuPJuZmcCWLe7UlTOwHQGQCFWbyC2LH0HQ7AgyezmkCZZS2cvrjEhYi1zITJ07Dx2+WGRsUHs8hC5VRAX/8ApoTub7tGrH8ycX7i4IwCDwfFrzLMtjZKtWv5t7uFH4XY/PThrraZY0EcY0tIFiBHXSNRJv5qutgfP54ouCU/teZte9623+WCK/8Ax/lhhpftJWl+6t0j9dxrb6sAv8hP3sBX5xUxxQVUj7RxKoI7AIofb/P0xnVD7Pc0kipiwo4+TJFKt3cvqRgxa6ppF/Idu+HDjyYDKK4nrIs1vWwYD6FYxhyp/gX+Ef0wHTBgwYAwYMGAUPaQBy6MntmNIb+X2tj+RI+uLnL4GKU5Frxgo3yClCPnrRT9Dio9qBtl5e1+XPTP8gKiK5/DDBl5s0qeUhI+TAP/AMTMPpgPrMKYsAyW1odS+vmpPkwuPS4PUDCfwzKBm9XZf11LSSb9boZITcdiCLEdiuHRKm7sncAEeoJI/Ir+Ywl1qCDPqeQbe8008J321RlJgf8AKx/D54B7wn8fC02WMpYOK5FW3SzRya9W3QqCPqcOGE/2qQXoC4LqYZYpdafEio4LSLbqVTU30wETg1xT5jmFGdlMi1UQ81mAD29BItvmcPeM843k92ko80UllhIinYD46aUAcyw/ZYh/mcaCjggEbg9CO4wH1gwYMAp+0bhGSvpkSJ0DxSrKqyAmOQrcaHA30nV69MZ/T5c9MKkVtClP7w4caOW8GmGBvCu5Ia6u9iP6G+1nGde2KBtFO6i9vehbTq60kreR/wAMjp37YDPOK8/0RVUDRNHGxR6QTRurgDS945BqDRl1uEc9CNxa2N/yut50McmkrrRXseo1KGsfUXtiHwxS6KOmUkkiGIHruRGo+fbFtgDBgwYDxjbGTvmDSJnOYoRY6qeFm6aIYmUkejSOThy9oWfvSUUjx7yyWhgUdTM91W3mQLt/JhW4hyQUuW0mXhiLtEJFU7zXlTnKD5WeSQ/uob+EMCD9w1TrHR0yJfQsESrq66QigX9bYsTjyO1tug2/DbHKuqRHG8h6IpY/JRc/kMAicEMze+aLgz5hVtq/ZjVo4y4/y2H72/QHD2YtEemMAaVso7CwsB8umFH2TUOjLoZG+OZTKx73kkkk636WcW+vnhupqnXq22Vit/O1r/g11/lOAR/apDoyt4r/AAxdfPxRRfnzjh9QWFvLCP7SBzIHW2rVPRwhfMmojcj6qyD6fg8rgPcGDBgDBgwYBY9plNryqsXuIWcfOMc0fX7O/wBMWNHUBnhlHwzxDf1A5i/7rSfhibmNGJYnjPR0ZD8mUr2+eFbgWVpsoptvtYUCWP8AiQsY9J+ZQqfQnAMWZ+ApN2QkP/s2tc/ykK1+wU4TfaMTTNTVlzohq4pCT2V/sZEv2BDBh8m9Bh7glWWMEbqy9D5EdCP6jFJmuVCoppqGQ/FGygnuh2VvVlJW/e6g/eGAYRiBn2WienkiYaldGUrvvdTYbetsUPs0z81FFGktxPAWglH78VlJPzBU/MnDdgEvgeeOvytIZbSDkrDMLm5cIokU9wwJ7eYI7YTeH+FoVlkoap6kVELDlkVEyJNAbhGSzEBhbRp9ABucM8bvQ5s8SgCGsZp9N+hWMCQr5uzHWVG9oj6DEn2i8LmaNamJdUsAN1BsZYT8cd+x21Kb7MAe2AXqnhKIXC+8C3nU1ZP007E/l64gx8IMbhEr5L3Ib3hl09raZJkJG3/PDDwpn6voSeombm2NPNqKK67Ao4XwpKr3Sxtc2G7XBnZnlwZ9LmnkA3C1CyzMPoH09PTALGa8NR01LJUSx1KhAu0lbIpJZ1QC8cjgbt3wpVXD8kiyzB5SIpUiWJDUVcbFtAJE6SL2nAIVbkqQOtsawuWwTUjwy8qOMi5aGMwGPR4g/jHhIK31HGT1mq08RzLLJllckTVBl53wqqtrWO2oKiWIJ/PAXNDl1NeSOpesiaIgfYS1EY06A+61T6lVVIuSABt5i9tBwPRvYrVZlpNvF77DYA9zZ79N+mI3B3BQlimkklWbxoYpYKiZig0GNwruga+kgWANx4TsLYblgIYJrkk0gAWo7kWFhd3jt9cBUp7Ooyo5T1EgtuzVswN//wASMtrWx90ns/hLhXeUWNiErp2b5WZVxZZrTQRq0s9PEFQC8jq6egvpW1ySBZRuSAB2wu5jxBNOYqShR4DUKwDWdGCXAaS0m6oq9G2JY2Hwm4ffCnDMM2ZSzxmVqWjOiIyTPJzKm/iddbEaV3QW6kXxeZmoqM5pUVrCFJZmTydLwqTvsre8P5X5dj6XVLFT5bRBP1cMEd7tdvCpBLnSNyS1+nU7DFX7NcublNWSIqy1QUt4Cr+Aug1avFuoU2va5NsA5RrYAYU/anmJiyyZVNnn006b28UrBOvbwlj9MN2M/wA+mFbnFPS21Q0a+8S3GxmYFYR/ELlxgL/Ko/d6fUoudMccSHbwqBHGD5Fjub9NVj8OLmlhEUYUm+kbse56lj8zc/XEGkUSSkj4Irhf3ntpZr9wougPmX8gcd81bUFhHWU2Nu0Y3c/h4b+bjAKXE6F/0alt58wjmIOxsgkmt8wEQfTD2BhQzRubnVHGP/DwTzt820wL/wAbYcMAYMGDAGDBgwBhG4XqTTZlVUTAhJmarhJ8pNJZR/OJT9MPOFLj/J5CiVlOL1FJd1X/ABI9i8fzIUEediPvHAMlHThdTKbq51AC1gTuSCOxJ1fMk98eVtHrAINnU3U/1B81I2I/1AIWMh4hSWKOaN7xEFwu+0RI1qR+3C5H8hFuuL6HNSLCQC4bQ5HYn4Ht+w/nfYkDsSARhWfo/NRMRpp64rHPfpHVKLI5PQCQHr3sT8tLvhbz2mirKd4Jk0rICjdLpILEAHs17Mp6Gw33ANRwDxW4b9H1jf2mNfs3bbnx3IDLf7wAsR1BU33BwDDxXwylZCVIAkUMYpLbxvbZl+oFx0NrHbChRceymJKFEJzG3JZGBAR1sGnY2/U2PMB62FrXIvccU8dcuQUtGvvFY/wxpYiPzaYn4FG2x/Lvz4a4bNMXd251bOAZp2Hy6A/DELWC7FiPTwAu1vDkVBGLKZ6UIBWxst9JJP8AalH3TctcL0Cg9Bc35yrRHzYMylhU9FZ45YwSewlUnSRfbV69b4umVdLC55Skl26mV/2dviFxYgdbBBsCMZfkdPQLW1EbQLJS61VJXjDxwTkEGHWDfl2IAN7K118mIMnFtA0ax86pM/NYhWnbRFFsxUlY1s1mA3YHe1yOuPiThunWNRJWPHLoUiRZWfUeptCfAi3202J9b7n4zXIIoIWlnnqJ4YgWMUjWQC4XSys8bkX6b2uN+tjT1nGVRGJmSGkpTAyAqQ4lZbK1tUReMKVYC5a4ufqEihyhWqxBuXZdSzwSciRbi+qRPAGI67XJAZrdsMuYy1dPG/PRaiNACkxJBAtvzQpGqwG7KAB18RNgtvxDHUO2thFNEECvDMZ1s5LBGfQilboCVve42KsMNWT8bLyZTVtGjU4XWQdQYOoKMlh4y17BRvuBa98BRTwiGGOpqRz6may09Mosqu2pQFRyRqAJLM423ubLt1g4fmpVWujLTVcRYVaXP2qN4ika9hGLMgHxKT944j8K18dTVTyTiVKhTy1jkARqeBmHLZLdnJF3HwkIB4TdnyONtfX7ZR5WEqDv6bk/wkns3iBHOZ/pqaOCFQ1KLNMzA6NC3AVCLeN9TKR209bddQRbC1ydu+M5rctloJnrsvjMkTG9VRAWOru8Q+7KL3KDre4ve2G7IeLaarh50UqsoBL3spjt1Dg/Dax6+XfAffE3ECUVPJUSmyIDYftNa4X0JIt9cLHAuSzct5ZQy1FW/PnbcGMMPBEt/vKlrfskk+QNdLWjN6xZDf8AR9K5Kg7CeUbc1hf9ShG1+rbWNn0vf6ZAHwkWXU1+q32VbD77HovXz3IBCxhiCqFUAACwA6ADoBiPy1WQuzeJgAL9lUE2H1JJ/wCQxBkzhx90XFgVBveVhdYwfQeJjbYWPS9k/ijNXdlooGLzzjlK976Ib6pqhh2DW0gdwvhO4wFnwE5qqiszAghZZBDDf/ChuLi/Zmc3Hmpw7YhZNlSU0EcMYskahR57dz5sSSSe5JxNwBgwYMAYMGDAGPGW+PcGAzLiHJDltT71FdKWR9UhQX5EhNizKTZoHub9CpY2Khhpv4kl0j7NJUAsrREMrRnflskhBCb+GxfTsN7HU1zQq4KsAwIIIIuCCLEEHqLEjCLV8NVVCxbLzrp+ppGI2B68lm7fuEj0Y7KAlmqa7AQVDEpYhoyNQHSNmJClwSdMik27n9qvz/g9qwK0o915ZDLOZAsyjwgj7MlAxC6desiwXw7DHODj6mD8qV2gkFrxzGeAj0A1sCPkDfytiwPFNKCCJaVW7EEuw/mfRb6n6YCTw1w7DTRlKOPRqN3qJLsz99RLbyHe4Oyi+19wbKKRSp0ErF9+Q31yHp4e9j01d9gg3BFXmPtJpYEBllTUfhSMrNI3rpiJ3O/e3rhMzziB61r1c65bRjYqzqKqQeWgEmO9/Ita43BOAsszzKXMZvcqHwRqNM0y20QJ00LbZpiNtvguR8V9FpmRpMsoRRKISWXQI5GEYmZlKnUTsL23vt2xWZNmU0kQpskpPd6Yf+LqF0qfNkQjVIx28R287YspPZOszCSqrq2Z9IVvGkasFbUBZEuBck21d+uATZ81jiRstzIxpFOp5E6lZJYVUqQsw8R07CzEnbY3G4iJFmKpUxQxQVUdRdkninSAfCI0dYlkVAw5SsQU+IdcM2dZDTU00VHRRLGQBPUOPE5UNaNCzXJ1OC9r/wB2DbfFPTZYIawxw0sNQj00tS1PLoCBuZZGi8DWJGm69Nza3TARKHLHRZ6jNJpYmXliJ9UU7ueW6vHZNSuWBA0tfw3HmcfeSZsxKZhJTLLSxCFU5Uiu8QGpOdOkYLPPY9SAACQLbhp2X8EGtp0qnkAnmi5lIIhy46VhZ1VFFt7ixY7+Enc2OLbhnhaizODntE1JWIxiqDTsYGWZdmuF8Pi63t0a19jgLbifh335Y62iZUq4hdHI8MsZBvE4PVSG6HpcjuDjnw1xalShjlDQTxGzI58cDdBe+7REmwc9b6W3sW5RezyqoUvl1Y7EEsYaoI0cn8yIrI3rv9N8UGdV1JNIrVqSZTmK/q6m143NrX5ijRIh6ENbY2v2wGjyhmbSfs5bWDAExyAb2Iv8/DcMN9JIvdT4l4Cp6iRpGLUc7fG6MVjmHXS5GkNcjvpfvvYY5ZL7QZKQCOtjUwg2WsprzQMOo1aSTFsem4HYADDFU8awMoZKiDQ3RxLEe26srup6EHwm/wDqHCCjlhVEFPZUsEMRV41sBZzco7WI8KabAgG/S33T1zmxWnqLg7a47EMesjlyqu57WOlR5dMQ5OKqKMajLSL6i8ZPzsSP944r14vapNsvhMz3ssugrEu1iebIzKbb7BdXpgO/EVc8CapPsg3giiQ8yd2c76bAgSOTuRr62Fjcm04E4RamVp5wPeZra7G/LXa0QJJ1W6s3c23IVcdOG+CzFJ7xVSGoqbbOfgjB6rEvYb2LHcjYWBthrAwBgwYMAYMGDAGDBgwBgwYMAY8tj3BgI9ZQRyrpljSRfJ1DD8GBGKxOCKBSSKKlBPU8iP8A9OLvBgFio9meWuSWoqe5/ZQL+S2GJGW8BUFO2qKkgVh0blgkfItcj6Yv8GA8tjhX1qwxvK5CoilmJ7KAST+AxIwl8eyGokhy9TtKebUH9mnjN97dNbgL8lbAUeVRySI9S40z1TawCPgDfZwL/KDGD580HErhSBf0vUMLhY6SNFHYB55WW1/3VX63xZyN4lNtNg81iCLKiagBfspelX5xHEbgan/t2Y9SFFJEL9tFPqsPrIfx9cB57PYyMsjUG7QvMgFhf7OeSy/Mrsf4j5Yh5pOMuzCOvXalrNEVT2VHP6qf+qsfn5jFpwIxWfMYL7R1bMqkAWWX7QkWG4JYm/09TaVuTJUwT0so8DAi3cI3iBHqrCw/2YwDADjlUUiSKUdFZT1VgCD8wdjhQ9mudSFJKGpYmooyEJO3MiP6uQXF91Gk/IX3OHXAK8vswyxiSaKDfyTT+SkDEij4Ay+L4KOmHziVj+LAnDBgwFLBwVQo2pKOlU3vcQxg+fXT54uFQAAACw6emPrBgDBgwYAwYMGAMGDBgDBgwYAwYMGAMGDBgDBgwYAwYMGA8OM7pOAKmpqp6usqJIhMbLDA2lliW4RWkF7bG5VO5J1Y0XHlsBmtPFBT1dYglaOnggiV5JpTIFkZtbgGQk7pygRc7t03sbb2b1IlbMJlbWkla/LcW0lFjiRdJHUWHX0wocXcDSU0FVUSzNNHJVJMyLFuiGcO7NckMVQW8gL9rW1Dh2ppngV6VkaJvFdLdTub26Nc7g2tgEypz6LLc0rGnDok6wOjLEz6joETbrsqqVUW7lxiH7RM+iq8veemcSxQyx+8oLh2iEq6lNrMliDv5M2Lb2vVNOtDKjvaeVCkSJu8j3DKoUbka1U37fWx65l7NKevVJ5llp6iSJRMYX0F7qNaSAAq29xe3+mAsMi4CoIZEqqWIoxTZlkchkYXsQzEEHY9Ow8sNGONFSLFGkabKiqqi9/CoAG53Owx2wBgwYMAYMGDAGDBgwBgwYMAYMR5KuxIsT0G3cnoP+ePuCfUL2t3HqP9MB1wYMGAMGDBgDBgwYAwYMGAMGDBgDBgwYDwjEOhyiGEkxQxRk9SiKt/npAvgwYDwZNBzebyYuZ/ictdf+a1/wA8TsGDAGDBgwBgwYMAYMGDAGDBgwBgwYMBzEK+Q63+vn88epCASQACeuPMGA//2Q==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1447800</xdr:colOff>
      <xdr:row>1</xdr:row>
      <xdr:rowOff>28575</xdr:rowOff>
    </xdr:from>
    <xdr:to>
      <xdr:col>6</xdr:col>
      <xdr:colOff>1447800</xdr:colOff>
      <xdr:row>5</xdr:row>
      <xdr:rowOff>57150</xdr:rowOff>
    </xdr:to>
    <xdr:pic>
      <xdr:nvPicPr>
        <xdr:cNvPr id="1398" name="0 Imagen" descr="Nuevo Logo.jpg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115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1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116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1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1371600</xdr:colOff>
      <xdr:row>0</xdr:row>
      <xdr:rowOff>38100</xdr:rowOff>
    </xdr:from>
    <xdr:to>
      <xdr:col>6</xdr:col>
      <xdr:colOff>1371600</xdr:colOff>
      <xdr:row>5</xdr:row>
      <xdr:rowOff>57150</xdr:rowOff>
    </xdr:to>
    <xdr:pic>
      <xdr:nvPicPr>
        <xdr:cNvPr id="3117" name="0 Imagen" descr="Nuevo Logo.jpg">
          <a:extLst>
            <a:ext uri="{FF2B5EF4-FFF2-40B4-BE49-F238E27FC236}">
              <a16:creationId xmlns:a16="http://schemas.microsoft.com/office/drawing/2014/main" id="{00000000-0008-0000-01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3118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3119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1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3120" name="AutoShape 4" descr="data:image/jpeg;base64,/9j/4AAQSkZJRgABAQAAAQABAAD/2wCEAAkGBhQSERUTExQVFRUWFxoZGBcYGR4aHRoYHhkZGSAaGyAaGyYiHRokHBQYHy8gJCcpLy0sGh8yNTAsNSYrLSkBCQoKDAwMEgwOGSkYFBgpKSkpKSkpKSkpKSkpKSkpKSkpKSkpKSkpKSkpKSkpKSkpKSkpKSkpKSkpKSkpKSkpKf/AABEIAOMA3gMBIgACEQEDEQH/xAAcAAACAwEBAQEAAAAAAAAAAAAABgQFBwMBAgj/xABJEAACAQIEBAMFBAcFBQcFAAABAgMEEQAFEiEGEzFBIlFhBxQycYEjQpGhFTNSYnKCsSRDU5LBc6Ky4fAlNUS00uPxNHSDk7P/xAAUAQEAAAAAAAAAAAAAAAAAAAAA/8QAFBEBAAAAAAAAAAAAAAAAAAAAAP/aAAwDAQACEQMRAD8A3HBgwYAwYMGAMGDETMs0ip4zLNIkaL1ZmCgfU9/TAS8GEBvabJVErldFLVdufJ9jAD/E1i3y2OPluGMzqRqrsyFMh/uqMaAB5c1/F/XAO1fm0MC6ppY4l85HCD/eIwuT+1bLlOlajnN+zDHJL+aKR+eIVB7PsriJcxmocfFJMWmJPza4JPWwHfDTRGFBoSMRgadtGkAm1gbbBum3XpgF8e0xCTpoczcDutI1vnuQcWHDHHNPXPJHHzI5Y93imQxuATbVY9Rfy6XF+uLqojUKxsOh7bn/AJ4ReD2NRnGYVZJ5cCrRoTazFSHkP0YD6NgLb2i8YPl9OjxqheSRUUyX0IN2Z30nVpCr28x8sL59o9UQ5Cx6LoIXWnmfmXj1F+Wr6xGWG29wN7HchS4s9oLVdTOqxuIqdZopDG3ieDmRoxvYiMEixNjcFRdRqYGWs1RT5fDFPLr975KurG4gu8okS4+NUQrcdO/bAaj7P+MhmNMXIUSxtokCfDewYMlyToZSCL7jcHphlmmCKWYhVUEknYADck+gGM94RYQ1mZSU8OqnV4YAsZFwYYfFpU/FvIAd7m3c4d6yJKmmddQMc0RGofsutrj6NfAK1P7V4JbmCmrqhAbcyGmZlPyJI/pj7X2rUw3mirIBfrLSygAW6kqG2xF9k9aWo1p5RaWkeSmcH9pCLEDvdSN/3T54eJNCWuAN7AW6n0A74Clyzj/L6jaKsgJP3S4Vv8r2P5Yvw18LmZZHQ1VhNSo5a9i0W9wdxe1w252NjhfT2cU6m+X1tTRNf4EkLJfb4opOvla+A0TBjPzW53R7yRwZlEPvRfYzW89B8J+S3OLXh32lUlW/Ju0FRexgnHLkv5AHZvkCT6YBrwYL4MAYMGDAGDBgwBgwYCcAYgZznsFJGZaiVIkH3mNrnyA6sfQAnCP7RPa9FQsaeDTNU9CN9EZP7dty37g38yO6xwdSmrrVkzBWmqeo59vs13I0U42jXuOZueoXqQDVJx3WVo/7OpxHCdhV1V1U+sUY8T+h336jHGH2cB3WbMJZayS/gEhGkd7pEPCg9DqsNyB2dxYbpYm3ilboB6ftfIbeuOiIAR1LHe7dbD7zeQHZdt/yDhHr0aQAigWAHhAHQDz/AOEfLHyiA9tZ8zsoHn5kXA/6viWyi2oi46KD1Y3/AAufPHFoSx0k3PVrXAA8uu/QfmcBzhuQLEta4EgAuT3CC2lR2v8ATft4sFnW+n4rWvsoNzYX+KRja58j+P29iAw3vspOw09yB8v6gd8eS2JI3AvpDbXJa+oqB0PQX9TgLGpHh+oP4G+MmoOJIqbLM1iAKzxT1OuMHx6ZZNKy266Qsi7i9tHqMaQ9e0ZIPjABJHQi5CqoPRifF1t0wp8Y5LSzVFOz0+uTVIh20mwjB3ZSLou217WuLdcAj+y3NabLpLVUkaPUgoPDZUWFjGCzHpzH5m/T7MelvONsgNFMrRK81BK6yLpc2ibUxlRWiIIvDqtv8JP7N8aJw1kMDGoSSnDa3CsswD+AIrfev4bsCB21DpY4g57wJRU6rU08MUOmQanCsV5bDS1xq6AMTcdPocBY5dxPldDRRvHJFDCUEioXvI2oat1LF2kPe99++LXhLNopMvhmVlEXKBJ6BbbEG/TSQVN/2cLXDOTUcM8h91i8QWRJDEnm+rSSBZVXltbY+Id9sdqj2a5crsJFmMY+1EPMlMY1MbkIp0garbW2+WA89n1XHPUZhUQj7KSsGhuz6IlRmXzBbUb/ALww55pGCm4B3Gx2vc2I+dibeoGIVNIkKiKnh0hdSqtgigqLhfS99rC2PZXvpZmuHNgLECzAG1hezC1w3zwHpjO/3ri1yCdVu0gH3h01D8MfJW9yQGKixQ7svqrbEgjz8sfTPceIeaupOx7XBB8rH5b9Rjqqb7X1KAbHrpueh79D36/PcONOpB8DXHkdj8t/Cfna3yxU8T8Mw1qhaqJTb4ZLC6jpuwIIsd7ggeY7G+QA2uQyn4Wt8LeR379vX5jH3e179huPTpqF+u3Xz/LAIUOS5pl1hTVAqohsIKpvER5RTACx/dewFuhxdZH7S6eWT3eoWSjqb25NQNN/4H+Fwe3QnsMX6C2yEMCL6D0K+aHt/D0+WKHjLKaeWkcSosir9yQG638iBrTvYr19emAb8GPz9kntGqMrZFkWWaiJsmtg5UeUUy+F7f4bWI6WXfG35BxBDWQrPA4dGHbse6sOzDuDgLLBgwYDnUSFVJCliBso6n0F8UVLncWYxSJBO8Ti6SAAJNEb2YFXBKOLEarHfcXthhwk8X8Kjm++QnRIAeYRqF9rB/AQ2w2JBBA3B2KuCPnYjppWoMjpebWdJqq3MeInqOY9wrne7XAX+L4VPJKpaOoEAkasnd7yiIFlL33UHrOwtcsfAD91/iXSpea9MKGneKj5j6JG02kVdOptJSyyl/COYCps4661YqfFeQJSEZRlceuplTVVVDW1CI28LN0jjI3a1hp0g31YDUsu4ngdELyxBv7uMyLvaw1ddxc7NuOhHXFtW10cKF5XCr99zt6BR+NgPn64wKGm93qIoVVKqnQO1XO5+ylOgGRYnbYctRpUqdTPqvtYC3moypZJapGjplWSgp5D8byhSjyG32gh19BcnQdrGzA+8Re0FIpEihtLMwLWB8MEKgl5ZT0AAW1jvsfQFQq/aLVy0rVcUTx0wIjTbx1E7tawAv4EUE+rC2+ogS+GeDqmCCTkpSgSrpkkrVZ5KjzBCyARx3v4Lte25J2D3wXnoqY2R40imp25ckS2KoQPCYyP7th8P1HbAJZ4qzUTKHplFoDPM2liII/E3LH7UpWNdh95rEG18dcp9pLq8EdZGKeVojJpbqBfZmFvDsJHIaxCqCeu2p6Pn+OFTjLgJKuOcwhI6mdEiadtTERB1LKBfa6hhYWvfc4CZT1EbgaW/eYn533HnvuO2r1tim4omCmmkIbaZ/g3ZVKFixFtwdNm26Hzwiy8P1NFVzLAZFo6Kn1zTMDeZlQzsAT1Z3KqdPwqg8hfhFxtWvT0UkilWmnCwsq6mYxogZ7MQCryOO4FlYdLHAaTw06h6l7PqEiAa7lgXVVN7C5XWtvLw9gNmPMaUTRSREGxUi/S5I7fjhK4Z4gEtQzKzMtQjBNYFwYGZSNI3IPUMb7m17ggP0Tar3P022HTt8j/ANDAZ5TVmo0ryyhnZmgdALKA1g+sXbSwWIdbA69r3Aw55hMLt4b6VAPyY2I+lw30OEnM3aKnqmvEI4ZpGJAuzIHSUiyjZ91RTfcMelrGFxF7VGhSZ1pnskyRM+oFdTKJANuxQFdtuh7gYDQHj8TEkDSQw9QoAve/b/r0oOIOMYKWORiwvoY6WuRqUgW+Wp1U+rKMJVfm2ZVFZVUC2jqIIS6DbTMFk/e2AkjmH1QDa7YncE+zl5fdK2XUjhJIaymmU2kADw6rN95gqFgRZrar36h9jjXMJ2dqal1qadZ4w12WeLUFYKegmAkXwbm6uPK8ao4vzJno1ZOStULQzEHwSsLcqXba0ihfMoxIFx4dZyrKIqaJIYV0RoLKtybAkm25J6k4kvECLEXHXfAZLTe1WdDJHUUjLJT6TVxDqI9leaO3VVOlvk4sbLfD1Q8UwTCPlyozOLxkH9Zte38ViNuxNuuKTPM7eavMNHHS82BdEtTUAsE1i/KQKQzEgi+9t7W62TK/gA0stppI4aapDMJYiypSVKHVHIupiVQ6ittX3j8NlsGtVdTFHHqkYJHe9ybaG3Ox7dz/APNsZz7RuNFEd0HOVLXlia9lfYEsvwaugNipIIIa2lqKrlnmppamqKVM0aSJTCNg0bFWF6pkJAYjWStxY2+H4cUTCaJo8wpmDtY+80Uh8aC1nQxt4mpnABGx0DTf4bgPvh8VMIkq6ECuo2P9ppWUEgEXIliFxe3wyoCLDoBdcarwDlVDIFrcuZ6dZNpYA3gLD7rIxOl1O4KEbeatijy3hWKJUzjKZRCjJrlp5GPLdPvR3sSjhgQBYgMBa2LCudp5JeSqo0ulJGiFg7EEqpJFpnCsW1EctVJJDi2Aco+KonqfdoryyKNUhTdY13A1t0uSLBRc9drAkXIxT8M8OJRwhFA1Hd238TW7k7kDoL79zuSTcYAx4y3FsBbHuASOLOFIo4uculUiH2iyElOXcXYC9kKeJgAthdtOliGEV6DLo5xTO8MzVQaUc8iQtKulU1n7ykFtKsfuHT3xd+0tQcprQSAOQ+59Bf8AEkWHqcZ5leTe+yVk00RSR2j1U8kXLKBlYIiMRfXZVIew1N8xcGWb2SQx0apTge9ICwlb4Xc2JV1N1EbW02A8It1sb/GV59NHEIIsrqzOu32yqIkJudpWb9WDewW9hsNrDEvhbi9onWmq3J1HRDO22oj+6lv8M24sfv7d92eXjDAjsdj/AEwGOQ18czPIITmlQLgyMvLoYLdQpksGCht2sSexW+LD2RUEgqJ5AzyQrDFAZWNxLMjMW0bbogYpuT+dhV0mV1QjOUkh0ppFLxKOXLNTaiw5b30FW2B+Egg73Bw1UftBZC8EWVzqadRqjR4PAtrqLLJ0IvYC997XwGgYMZRP7YKljEsdEiCZUZHklZgUaUQhrRx3ILkDa53va2KyX2gZrJDJMJKaFYpUiYLEX0sZuSQ13c3BIawBuDsfMNnmhV1KsAysCCCLggixBB6gjtji1BGdF0Q6L6PCPDcafDtt4dtu22MYgzPNag0jfpIotUJyhCRgfZKW1ErGtkbTtcEqOoJGnEZc0naGpnizGuEkE8SokkoIeCZ0WOQqYxYkOT0I8PTfYLPh+A0JmS6xrRVzBAwDkxS8sBQ1gQAsxa1r+I+WNZopVJbSLdutwQOh/PGPrTzRJPmMbzSSpUGCsUqkySrERG0gsiEKFVTcAkd7WZscsoqxXVNNTvMskCRVJXlSSRO2mOMKZFBBUDxFbMbkte1iMAyZhDqjrlFKCjzsOYxBuuwZyCQbowc26lmWx3NpvsmpVfL5oHCukdVPGNSg3VXBF7jffpfpt5DCHwhTzVkVPRQTe7sIhUTSlhKx1MAAqX22MRsSBsCRcbudbwBVUdFN7pmE+scyYraNA7sLt4ghIJttvYenXAaGaRC4k0rrUFQ9hqCkgkA9bEgG3oMd8Zjwdw9UVMC1H6Tr1STxRAyIzaLAAuHRhcsGO1trd74Wani7M4UMi1rMnMq4kSSKFnBphrJc6FJLKr9Oh0je+A3THjdMZDS+0fMwitopagNLLENCSDU0UfMYqyyMHTSG3VTurCwsAZ9L7Z3LEPQk2GomKYMNJj5oYGREFjH4+t7du2AW1oZI6+dJYRUzc+d2pJSqrPDMQVlh1bcxQLdzsVFt7XWSZyYpGjoo5pAo1SZbVApNGB1anaQkOu9tOokfUDHTP86ObQcuOidZVVJoJufAeUx3R/s5GYIdNum9j3AtN4Uimq8zNTK0bJSK8StGpCNNJpL6SxLMFQWJNhdhYdTgI+Y0b5nOiR0dTSqLiWWdFQRIfiEAuQZXso1jppG9tQa4k4AoYJZp5kjaExKXNRaTQyX8au5LKCp3Hc2IthuzLMY6eNpZWCIouzE2AH/W3qSMZrm9bLmEoeRCtOg1xU73Fwu/PqLdu6x+o+8cBAzLhyCsy+D3acQGedZIoVcCISMyqV5Y8QZFVj1HiDGw1baXkfDMdOqElpJAmkyPuSSbswHRdTC5C+nljJqeHlZlHCobltmcTNKYuWiTJGfsgwBB5isLJtpKjbxbbiMB7gwY8DDAKXGGVTrIKynmdGSMI6XJQoGZtRUA7jWbmzWFvCbWPuT8ZM1hMoBuoYiyldWmzEXIZLODzI2YW8RCg4bGF8KfEPBCyIeUSN7iM6Qlr+JFOgsga56XCklgAd8Bc8TZGtZSS0zHSJFtq/Za4Kt6kMAbemFHhWciorzWtE8jzw07tCrBLrCCpOo3U+Pc32N+gAxMyzM2p6OKpedTCzIGVrFUDyCPaQNtoZrm5YAKwB21YgcOIXFc1g/Nr6iwt8XLVQov5FYWQ/xHATOIOFVmDoQGkZTsdhOgv8VthKtxcj59DYReGOMTTMlLVudDMY4Zn2bWBfkzX+/10ufi73PiZrpJBLHyySWQKyOOrKRdJB+8RsfXVcWO6N7R8oSoloYp1AaSsjjk07CRDFINQ3+nmt7G4sSDdxTwuajlzQOIqqG/KlIuCD1jkHeM/kdx3BRYqXNxUzz+7LGJhDrbmRFQIFIGljKTpbUdV0G223XFxkGezZZKtFXsWgY6aeqbt5RTHsRtZj1H44a+L63l5fVSC4K08zDzBEbW6+uAxg5c00FI6w1qQLAkaTchJ1MayiYErC/MUlgu4INgR3OJGWZRQPtNnjg31FHjFOQxk5rfrgbEyHXt3APYWsq3Mpo46SiRp1VKWnGimUieVjFcqHOyovUttbV1Bxwp6ZpkM0LzB43kRoK1xMrOmxRxK3XceJehO4tgLuHgrKirP+kXYKWcutVCApO7MBEoCk23IAJ9cLWcnKSjGjatqZ9JCMea8RZR4eZzFsUXa4A6Yd8v4ao8xo4amnp4aabUHV44Y1ZJoyRpO3RZBuL72+uKHI/ZnL74RKJuUJZ5JXeTafx2iG258LFmJO5JFrXuFZJxZU0YSOOelmQhOTy6ZTqZt2QCGVdIDq3ituQd7g294Qy6eHMI/eKeKmvDVOAHuTrVRuGdyP1RsCxI8XYCz3xH7O455JZ1k5DPHpkIAIdV0sGa4urAoAWB+EYQeLs+Wrlad3ZKVHkiikjhe8rGMstm3DosyMSNI6d+wVfDObVmW0qSR01NDFLpT3kgzvI4JWxHPFrHV4QtsXdZxLPKsJrql5IZI358NCqq8N7CMsUZi6Opv1tvtfvM4fofetNBLKIJqcEpaG3OSSMRvKObcMN2IYeh07Yac89n0a5fyqRdMkKXhZTZtQuT4upL6je/W/Y2IBf4eosnltFS11ZAyi+j3mWAjufC9l6m50jHxm/B+VXk15syO6lHL1FO7EG1wxdC5vYX8XQeWO3C/s0LmTnrIlOaiOVaaXTIrFUXUTcW+PmLcAFk0322xJ40oYaeWKkoaekhmmDO0nIivFEthqAOkai2wv3wCZPSRBv7FmtRUMrvJoiommOto+UzalsmpkJBa297kE747ZZQVEcypDSyRTzQFY0mMahoY41QqDqLKR9lIQwuSrWZbm8mdzFI0SSZnI6xiVpYZ9SopYqDovyyNmuFU9Nu+LrL88knqcrllJZo6mppy4XSJFenurkHoTpW69iGB3GAjcO8I14LwrCaGGUxmR+Yj6dKurrAqM2kO0jOAdlLHr0Ojf2bLaTciGCJbkkkgdybndmZjfzYnuTiRneexUkLzTOERLXJ9egUfeY9gOuMp4toqjMaKpr6oPFBFEz0tNe3baaa3ViCbDtfbbdgtnafM50eRdKAh4ac7rGLbT1FtmkIIKp0AP1Zpy+ijiiMpuYh4ix+KZ+z28gTZV8zfspJw/QB4EjUERaELv8AelblptfuvUE+mkbXxIzBua4jH6sNo27tY6/5Uj1L/G3muAUssyWSpzCojWRFpYayGrePS3NaUwxug1X0iO4Vj1PhtjQ6+tWGPUQT0AC2uWJACi5AuSR1PzwgU2dCmrK6RyqtPBQumrwqZH5kV+ova6kgbkKcSc/yaSeoSJp9TsrMNQCiJV0KWCA+K5k07g9fiFgyh7mnFFTN9lAVW50kpvY2vYObBmA8R02VQL8y2GHhPhhaNH3LyykPLKzamdrdyR8I6AeXzOJWV5AkBLBmY7i7BdlvfSNKgAX3PcnckkC1pgDCZ7Vatlo0jDmNaiohp5JAbaIpG8bX7eFbX9cOeIWcZNDVRNDOgkjbqp6Hv23BBANx0wGNcS5JBHnFNTQKixxCmRYrErd2mZnK3s3hALMb9r4c8rqDC4SOIpypLyU4HS4ZS8H7QIfVoN+vhINwyNPkEVLW1SwBjyaqghhZ2Lleaj61BbuNQAvewHrjUOIKdZQJACCEWRWUgMbm11JGxXUp8jcg9iA60LhxeEi8fji3Fmic+KP0AZWW3VSsd+ljS8b1KyS5W69DmEXzHglBB8iCLEeYwQyOkyMSElJOl+kVQPhKuP7uYFV3t1QAggAYgcUVIeoy9hdT+kYeYjCxV+VJuRc2JXuCQ1gQSLkg95zksdVC0UqqysLEEbEf6HyPY4xNeJ6uKjzDLZEmkRA1PC7DVIhdgiRSEbMHU2Vh8unw75fGNStraeQgl2rKUO/YlMyljVdu6xLHf6eWA1mmy8Kq7LdQo3A+6AtxtfoMZzw11qyCVvX1YNiRvzTYeAgk9bCzt1sFG51PGW5aOXW11MQdXPadAVsGScxLpBAuUM7DVvuqKOhsAOE+K48ulmpatuXFJM0kErbR2e7MjMfhYNfrv4t7YcqfjygeQIlXTMx2AEqElr2tYHvtviknytbXsGXx21DY6WEQ1DppZ3LW6BEVRYar5x+lBVooVwYpmZBEkCgUzaXMMxljW4mLIhYG11ZhawsobZxbEz0FWsdy7U8oUDrqMbAW+uMa4knibL6OSMXiCSx2FvA36PWPlnuDzI5LjrcE73F2mr9oDz0VIIJQsksWqdx/daI113b7h5jWu3TqdhY5zyKb3mYjVNEsJleViWV5TeMKg21gySqqv1DDUDYYDQsui/t+VwneohQmU3JKx+5JG2vy1yDYG3wE97nUJpliTUxVUUbljYAdNycYrwfmVTSoZIYIWOvTMNDGcutlfmMHOlz8QU3Bvu3XF9x5xUKqGmhjQuJyztE3hZtCORGR+/IFTcdetrHANUntLy5VLe+U5A62lUnrtZQdRPyGFKjzT32snrLNHGY0ihLXBMSlmMhG1kZyLFiF6G42wsLnVTA7LXwaiI1dfBCrLGLhjGY9SlF+6NyDtazsMaBl9mRJANIZQ+2xW78pmFybMh0vcm+kshuOgReF1JziYEfFRJqvv0ncb3ZmN182bsQzLpxM9ocQp46OcBgsNfC76AWOgiRD+PMA+bYj8AEy11bOAQiiGnQ6QF1RmQzKn7vNY2HkR2AAtval/wB2Sf7Wm/8ANQYBO4cMubZlIa2NlSmVXigJusTMWAMg6NNZSbEfSwsXP2kx2yisA/wH+u2InC0QXMqwqulXSPULfFIKisQvfvtH/TyxP9pY/wCya3/7d/6YCRQ1JFPDHHs7xoLi3gXlpdz8tgB3Nu1yIdXUhS6RDxBGjiVT9Xlc28KatKlj3RrXJsYtFmvLitGyiQJGZpXHgjURJpXru3i2jBvdtRtqu0KmoCyKAG5TFbBj9pPdlUSSnbTHciyi3kLDoFRxTTrLR1T6Fl5VO15tPhAsdMUIubKLX1m5JAJ+7ihp6aOLKRXI496oqt0jlB8UiiYLyWv8atG9wu9ha218PPHkwiymflr97T81RrMT6WjIt0tbtim4C4Bo3qqx3iLGlrnWFGdiiKFRlbSTud/ia9wB5YDU42uOlsfeDBgDHzILgjH1iBn2bLS001Q/wxRs/wA9IuB8ybD64DGcrq+bXzuXLIc8hA6WskdVY7dR4Ut/CO98adRrqp4g33Wenf8AhJMQ+RJWI+l8ZLwPl7K0SswZjWUVS43vd46gMDcDcF1HfcNue2xRxXMsV9IkMhB/ZdXJv/FpeNh/AcAKYpI2SdBZ1DP13kU8p+nTSyruPPCdlWSK+b1LNI7PTxUYjc3Oh2WQjWnR/D3PS+1juGgvq3YEBvEy+SuOTMt/3JNLnFbwMb5hmZO7hqRXNvvrTWb/AHr4Bxgqr+FwFfyve4HdfMfmO+MwmW0Vcp7Z5AR8jLSN+G+NOqqcFd+g3uL6lPmp6364yLi6qalWsjY+KWqhq4ZSp5bASwLZyp8OnRv0vYW3uAGz4yj2h5hzJIpaZClRTyHTPITFG5RtTQgnaUlk/Vg6rhttjZjH6c7HK7XPao8/nhfq+AMwldpHjyou5uzA1YJPntIN9uuApanNZpYw0kbR+F9SI/MVbgSIsrBgFUllG9jfupVtXzKHHicMQe4Lrtq5d2snUhQOhkFiFW3jxPb2UVmxSLLI3DahJG9YkgPX4xJf8b44p7I8xDK3OpyyatJ59ZddV72IYEXub263N8BTyZdzCkji0qkFmKNLqO90kjLWKkKrajoI0b3bpO4kJqUjkdUivFPRyBChjWSJDUQtEVJH61ALA3NylgbjE1vZVXAeM0DgAL9pNWsNIOykc2xW/Yi2LtcjzOGIKBk0UcfTwTqF6dyduw9cBQ8dyUJpaOedeXXVEcT+G6agUXWJTa2gEnqCb29cUXDMSRrJXe9R82lEiRRyNr5zrCR4fEGVCsllCXN7ntjRJMpzeRArrk7p1AaKdgNrbBjtttiizP2XV0+q8eVJrHiESzxg+tlNr+voMBRS8RNPJG+Z0PvUXLbRy0aPQzgPuHlswKRBgxI2ud7bRxmdU3ODTSRl+ZFGjMNUMZkVntoChnK8oCQm3iJHpep7JK8MW1UZLCx+1rALd+jjqRe3TyAxaUvANfEmiKDJUHmIpyfK5LE3JA73wFv7IajVRMgdHWOZ1ASJowovexLfrDvcsPO29sTvaj/3bJ/tab/zUGIsUGeIAFOVWHQaagf0OKHjuXM1pQK18vWBp6cMYhNrH28bXGs2sNNzt0BwDBwxpObV5U3CxU49AxepLD56r/ni/wAyVaiN42F4XGlz+2D4Sqf+r8PMLHAlMZ5Kqr35E7/ZqQVZwryXY36IWc2Xva5tfTh3SLubXtbboB6YDOOA8miHvSPqaOnzCoREN28TNEFL3uXNiu59TvvhuqqwFtekWUu582EV0UH5yOSB+7hZyKULVZkEALLXFiPNjDCsQ+Rkcn+X0wxUlOCyoLEXAue6Qmwv6mYk+oBwC/7RYStBNFe4iopWb1c6FB//AKH6j6cfZ7VkZvm8LOWOuGRRYDbRY9N9gUX6XO5xL4vjM1DXFRcyQHT/AAuxRPoVhDfNjhT4XzQR5804dWjq5Z6fbsVWJkJ2HUoyDc7humA2nBgwYAwte0Ph+atoXpoGjVpGTUZCQNCurEeEE76bWt54ZcGAyelyerpa6nasWm5bsIUaJmN5C3NRbMARbQ574f50IMpFy8brKo8xywpH8wWRfmfTFT7QpArZcx2AzGIn/wDVPhgRhz7jpJECP5G/94fhgPXoI5F1WuGDHbbUHWx+h2PzAOFHgMt+kM2DjxCWnB9bQAav5ravrhqoLRs0J2G7R+qE7gfws1vRSmFzhBwMzzW5Fy1I3y1U4H9QcA5gbYyT220jgDk6bSU8oljI6qjLMGU9mHLZrbXCt1ItjXAMIntAysS1uXi1y5qYyCeqmnc7C27dfLa4+9gHLKqvmwRS/wCJGj9LfEobp264lYUvZXX83Kqa/wAUaGJh5GJjH/RAfrhtwBgwYMAr8a8WNRiJIl5tTO2iCEWGojqzHsgBBJt5Da9wuwcCzV8mrM5feApN4ojyoI26EKANUjjoWJFulybgSPafQ8po8yWoML0sbqF0B+ZzLBUXV4VctYatJsDcg6cW+UcRJBFDHMVWTlqColjLXAFzp1Ak3O+kHfpfAV3BlTLR1EmVSnUI15tI5+/TlgDGSfvRk2+R8hu+YQON6uMTUNdE4LQVSQyW6iKf7Ng42KkHSRqAw/jAGDBgwBjPvbDUOIqJIiokNYjqX+EctHfUdjsCASLEkdAcaATjNuPJuZmcCWLe7UlTOwHQGQCFWbyC2LH0HQ7AgyezmkCZZS2cvrjEhYi1zITJ07Dx2+WGRsUHs8hC5VRAX/8ApoTub7tGrH8ycX7i4IwCDwfFrzLMtjZKtWv5t7uFH4XY/PThrraZY0EcY0tIFiBHXSNRJv5qutgfP54ouCU/teZte9623+WCK/8Ax/lhhpftJWl+6t0j9dxrb6sAv8hP3sBX5xUxxQVUj7RxKoI7AIofb/P0xnVD7Pc0kipiwo4+TJFKt3cvqRgxa6ppF/Idu+HDjyYDKK4nrIs1vWwYD6FYxhyp/gX+Ef0wHTBgwYAwYMGAUPaQBy6MntmNIb+X2tj+RI+uLnL4GKU5Frxgo3yClCPnrRT9Dio9qBtl5e1+XPTP8gKiK5/DDBl5s0qeUhI+TAP/AMTMPpgPrMKYsAyW1odS+vmpPkwuPS4PUDCfwzKBm9XZf11LSSb9boZITcdiCLEdiuHRKm7sncAEeoJI/Ir+Ywl1qCDPqeQbe8008J321RlJgf8AKx/D54B7wn8fC02WMpYOK5FW3SzRya9W3QqCPqcOGE/2qQXoC4LqYZYpdafEio4LSLbqVTU30wETg1xT5jmFGdlMi1UQ81mAD29BItvmcPeM843k92ko80UllhIinYD46aUAcyw/ZYh/mcaCjggEbg9CO4wH1gwYMAp+0bhGSvpkSJ0DxSrKqyAmOQrcaHA30nV69MZ/T5c9MKkVtClP7w4caOW8GmGBvCu5Ia6u9iP6G+1nGde2KBtFO6i9vehbTq60kreR/wAMjp37YDPOK8/0RVUDRNHGxR6QTRurgDS945BqDRl1uEc9CNxa2N/yut50McmkrrRXseo1KGsfUXtiHwxS6KOmUkkiGIHruRGo+fbFtgDBgwYDxjbGTvmDSJnOYoRY6qeFm6aIYmUkejSOThy9oWfvSUUjx7yyWhgUdTM91W3mQLt/JhW4hyQUuW0mXhiLtEJFU7zXlTnKD5WeSQ/uob+EMCD9w1TrHR0yJfQsESrq66QigX9bYsTjyO1tug2/DbHKuqRHG8h6IpY/JRc/kMAicEMze+aLgz5hVtq/ZjVo4y4/y2H72/QHD2YtEemMAaVso7CwsB8umFH2TUOjLoZG+OZTKx73kkkk636WcW+vnhupqnXq22Vit/O1r/g11/lOAR/apDoyt4r/AAxdfPxRRfnzjh9QWFvLCP7SBzIHW2rVPRwhfMmojcj6qyD6fg8rgPcGDBgDBgwYBY9plNryqsXuIWcfOMc0fX7O/wBMWNHUBnhlHwzxDf1A5i/7rSfhibmNGJYnjPR0ZD8mUr2+eFbgWVpsoptvtYUCWP8AiQsY9J+ZQqfQnAMWZ+ApN2QkP/s2tc/ykK1+wU4TfaMTTNTVlzohq4pCT2V/sZEv2BDBh8m9Bh7glWWMEbqy9D5EdCP6jFJmuVCoppqGQ/FGygnuh2VvVlJW/e6g/eGAYRiBn2WienkiYaldGUrvvdTYbetsUPs0z81FFGktxPAWglH78VlJPzBU/MnDdgEvgeeOvytIZbSDkrDMLm5cIokU9wwJ7eYI7YTeH+FoVlkoap6kVELDlkVEyJNAbhGSzEBhbRp9ABucM8bvQ5s8SgCGsZp9N+hWMCQr5uzHWVG9oj6DEn2i8LmaNamJdUsAN1BsZYT8cd+x21Kb7MAe2AXqnhKIXC+8C3nU1ZP007E/l64gx8IMbhEr5L3Ib3hl09raZJkJG3/PDDwpn6voSeombm2NPNqKK67Ao4XwpKr3Sxtc2G7XBnZnlwZ9LmnkA3C1CyzMPoH09PTALGa8NR01LJUSx1KhAu0lbIpJZ1QC8cjgbt3wpVXD8kiyzB5SIpUiWJDUVcbFtAJE6SL2nAIVbkqQOtsawuWwTUjwy8qOMi5aGMwGPR4g/jHhIK31HGT1mq08RzLLJllckTVBl53wqqtrWO2oKiWIJ/PAXNDl1NeSOpesiaIgfYS1EY06A+61T6lVVIuSABt5i9tBwPRvYrVZlpNvF77DYA9zZ79N+mI3B3BQlimkklWbxoYpYKiZig0GNwruga+kgWANx4TsLYblgIYJrkk0gAWo7kWFhd3jt9cBUp7Ooyo5T1EgtuzVswN//wASMtrWx90ns/hLhXeUWNiErp2b5WZVxZZrTQRq0s9PEFQC8jq6egvpW1ySBZRuSAB2wu5jxBNOYqShR4DUKwDWdGCXAaS0m6oq9G2JY2Hwm4ffCnDMM2ZSzxmVqWjOiIyTPJzKm/iddbEaV3QW6kXxeZmoqM5pUVrCFJZmTydLwqTvsre8P5X5dj6XVLFT5bRBP1cMEd7tdvCpBLnSNyS1+nU7DFX7NcublNWSIqy1QUt4Cr+Aug1avFuoU2va5NsA5RrYAYU/anmJiyyZVNnn006b28UrBOvbwlj9MN2M/wA+mFbnFPS21Q0a+8S3GxmYFYR/ELlxgL/Ko/d6fUoudMccSHbwqBHGD5Fjub9NVj8OLmlhEUYUm+kbse56lj8zc/XEGkUSSkj4Irhf3ntpZr9wougPmX8gcd81bUFhHWU2Nu0Y3c/h4b+bjAKXE6F/0alt58wjmIOxsgkmt8wEQfTD2BhQzRubnVHGP/DwTzt820wL/wAbYcMAYMGDAGDBgwBhG4XqTTZlVUTAhJmarhJ8pNJZR/OJT9MPOFLj/J5CiVlOL1FJd1X/ABI9i8fzIUEediPvHAMlHThdTKbq51AC1gTuSCOxJ1fMk98eVtHrAINnU3U/1B81I2I/1AIWMh4hSWKOaN7xEFwu+0RI1qR+3C5H8hFuuL6HNSLCQC4bQ5HYn4Ht+w/nfYkDsSARhWfo/NRMRpp64rHPfpHVKLI5PQCQHr3sT8tLvhbz2mirKd4Jk0rICjdLpILEAHs17Mp6Gw33ANRwDxW4b9H1jf2mNfs3bbnx3IDLf7wAsR1BU33BwDDxXwylZCVIAkUMYpLbxvbZl+oFx0NrHbChRceymJKFEJzG3JZGBAR1sGnY2/U2PMB62FrXIvccU8dcuQUtGvvFY/wxpYiPzaYn4FG2x/Lvz4a4bNMXd251bOAZp2Hy6A/DELWC7FiPTwAu1vDkVBGLKZ6UIBWxst9JJP8AalH3TctcL0Cg9Bc35yrRHzYMylhU9FZ45YwSewlUnSRfbV69b4umVdLC55Skl26mV/2dviFxYgdbBBsCMZfkdPQLW1EbQLJS61VJXjDxwTkEGHWDfl2IAN7K118mIMnFtA0ax86pM/NYhWnbRFFsxUlY1s1mA3YHe1yOuPiThunWNRJWPHLoUiRZWfUeptCfAi3202J9b7n4zXIIoIWlnnqJ4YgWMUjWQC4XSys8bkX6b2uN+tjT1nGVRGJmSGkpTAyAqQ4lZbK1tUReMKVYC5a4ufqEihyhWqxBuXZdSzwSciRbi+qRPAGI67XJAZrdsMuYy1dPG/PRaiNACkxJBAtvzQpGqwG7KAB18RNgtvxDHUO2thFNEECvDMZ1s5LBGfQilboCVve42KsMNWT8bLyZTVtGjU4XWQdQYOoKMlh4y17BRvuBa98BRTwiGGOpqRz6may09Mosqu2pQFRyRqAJLM423ubLt1g4fmpVWujLTVcRYVaXP2qN4ika9hGLMgHxKT944j8K18dTVTyTiVKhTy1jkARqeBmHLZLdnJF3HwkIB4TdnyONtfX7ZR5WEqDv6bk/wkns3iBHOZ/pqaOCFQ1KLNMzA6NC3AVCLeN9TKR209bddQRbC1ydu+M5rctloJnrsvjMkTG9VRAWOru8Q+7KL3KDre4ve2G7IeLaarh50UqsoBL3spjt1Dg/Dax6+XfAffE3ECUVPJUSmyIDYftNa4X0JIt9cLHAuSzct5ZQy1FW/PnbcGMMPBEt/vKlrfskk+QNdLWjN6xZDf8AR9K5Kg7CeUbc1hf9ShG1+rbWNn0vf6ZAHwkWXU1+q32VbD77HovXz3IBCxhiCqFUAACwA6ADoBiPy1WQuzeJgAL9lUE2H1JJ/wCQxBkzhx90XFgVBveVhdYwfQeJjbYWPS9k/ijNXdlooGLzzjlK976Ib6pqhh2DW0gdwvhO4wFnwE5qqiszAghZZBDDf/ChuLi/Zmc3Hmpw7YhZNlSU0EcMYskahR57dz5sSSSe5JxNwBgwYMAYMGDAGPGW+PcGAzLiHJDltT71FdKWR9UhQX5EhNizKTZoHub9CpY2Khhpv4kl0j7NJUAsrREMrRnflskhBCb+GxfTsN7HU1zQq4KsAwIIIIuCCLEEHqLEjCLV8NVVCxbLzrp+ppGI2B68lm7fuEj0Y7KAlmqa7AQVDEpYhoyNQHSNmJClwSdMik27n9qvz/g9qwK0o915ZDLOZAsyjwgj7MlAxC6desiwXw7DHODj6mD8qV2gkFrxzGeAj0A1sCPkDfytiwPFNKCCJaVW7EEuw/mfRb6n6YCTw1w7DTRlKOPRqN3qJLsz99RLbyHe4Oyi+19wbKKRSp0ErF9+Q31yHp4e9j01d9gg3BFXmPtJpYEBllTUfhSMrNI3rpiJ3O/e3rhMzziB61r1c65bRjYqzqKqQeWgEmO9/Ita43BOAsszzKXMZvcqHwRqNM0y20QJ00LbZpiNtvguR8V9FpmRpMsoRRKISWXQI5GEYmZlKnUTsL23vt2xWZNmU0kQpskpPd6Yf+LqF0qfNkQjVIx28R287YspPZOszCSqrq2Z9IVvGkasFbUBZEuBck21d+uATZ81jiRstzIxpFOp5E6lZJYVUqQsw8R07CzEnbY3G4iJFmKpUxQxQVUdRdkninSAfCI0dYlkVAw5SsQU+IdcM2dZDTU00VHRRLGQBPUOPE5UNaNCzXJ1OC9r/wB2DbfFPTZYIawxw0sNQj00tS1PLoCBuZZGi8DWJGm69Nza3TARKHLHRZ6jNJpYmXliJ9UU7ueW6vHZNSuWBA0tfw3HmcfeSZsxKZhJTLLSxCFU5Uiu8QGpOdOkYLPPY9SAACQLbhp2X8EGtp0qnkAnmi5lIIhy46VhZ1VFFt7ixY7+Enc2OLbhnhaizODntE1JWIxiqDTsYGWZdmuF8Pi63t0a19jgLbifh335Y62iZUq4hdHI8MsZBvE4PVSG6HpcjuDjnw1xalShjlDQTxGzI58cDdBe+7REmwc9b6W3sW5RezyqoUvl1Y7EEsYaoI0cn8yIrI3rv9N8UGdV1JNIrVqSZTmK/q6m143NrX5ijRIh6ENbY2v2wGjyhmbSfs5bWDAExyAb2Iv8/DcMN9JIvdT4l4Cp6iRpGLUc7fG6MVjmHXS5GkNcjvpfvvYY5ZL7QZKQCOtjUwg2WsprzQMOo1aSTFsem4HYADDFU8awMoZKiDQ3RxLEe26srup6EHwm/wDqHCCjlhVEFPZUsEMRV41sBZzco7WI8KabAgG/S33T1zmxWnqLg7a47EMesjlyqu57WOlR5dMQ5OKqKMajLSL6i8ZPzsSP944r14vapNsvhMz3ssugrEu1iebIzKbb7BdXpgO/EVc8CapPsg3giiQ8yd2c76bAgSOTuRr62Fjcm04E4RamVp5wPeZra7G/LXa0QJJ1W6s3c23IVcdOG+CzFJ7xVSGoqbbOfgjB6rEvYb2LHcjYWBthrAwBgwYMAYMGDAGDBgwBgwYMAY8tj3BgI9ZQRyrpljSRfJ1DD8GBGKxOCKBSSKKlBPU8iP8A9OLvBgFio9meWuSWoqe5/ZQL+S2GJGW8BUFO2qKkgVh0blgkfItcj6Yv8GA8tjhX1qwxvK5CoilmJ7KAST+AxIwl8eyGokhy9TtKebUH9mnjN97dNbgL8lbAUeVRySI9S40z1TawCPgDfZwL/KDGD580HErhSBf0vUMLhY6SNFHYB55WW1/3VX63xZyN4lNtNg81iCLKiagBfspelX5xHEbgan/t2Y9SFFJEL9tFPqsPrIfx9cB57PYyMsjUG7QvMgFhf7OeSy/Mrsf4j5Yh5pOMuzCOvXalrNEVT2VHP6qf+qsfn5jFpwIxWfMYL7R1bMqkAWWX7QkWG4JYm/09TaVuTJUwT0so8DAi3cI3iBHqrCw/2YwDADjlUUiSKUdFZT1VgCD8wdjhQ9mudSFJKGpYmooyEJO3MiP6uQXF91Gk/IX3OHXAK8vswyxiSaKDfyTT+SkDEij4Ay+L4KOmHziVj+LAnDBgwFLBwVQo2pKOlU3vcQxg+fXT54uFQAAACw6emPrBgDBgwYAwYMGAMGDBgDBgwYAwYMGAMGDBgDBgwYAwYMGA8OM7pOAKmpqp6usqJIhMbLDA2lliW4RWkF7bG5VO5J1Y0XHlsBmtPFBT1dYglaOnggiV5JpTIFkZtbgGQk7pygRc7t03sbb2b1IlbMJlbWkla/LcW0lFjiRdJHUWHX0wocXcDSU0FVUSzNNHJVJMyLFuiGcO7NckMVQW8gL9rW1Dh2ppngV6VkaJvFdLdTub26Nc7g2tgEypz6LLc0rGnDok6wOjLEz6joETbrsqqVUW7lxiH7RM+iq8veemcSxQyx+8oLh2iEq6lNrMliDv5M2Lb2vVNOtDKjvaeVCkSJu8j3DKoUbka1U37fWx65l7NKevVJ5llp6iSJRMYX0F7qNaSAAq29xe3+mAsMi4CoIZEqqWIoxTZlkchkYXsQzEEHY9Ow8sNGONFSLFGkabKiqqi9/CoAG53Owx2wBgwYMAYMGDAGDBgwBgwYMAYMR5KuxIsT0G3cnoP+ePuCfUL2t3HqP9MB1wYMGAMGDBgDBgwYAwYMGAMGDBgDBgwYDwjEOhyiGEkxQxRk9SiKt/npAvgwYDwZNBzebyYuZ/ictdf+a1/wA8TsGDAGDBgwBgwYMAYMGDAGDBgwBgwYMBzEK+Q63+vn88epCASQACeuPMGA//2Q==">
          <a:extLst>
            <a:ext uri="{FF2B5EF4-FFF2-40B4-BE49-F238E27FC236}">
              <a16:creationId xmlns:a16="http://schemas.microsoft.com/office/drawing/2014/main" id="{00000000-0008-0000-01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1447800</xdr:colOff>
      <xdr:row>1</xdr:row>
      <xdr:rowOff>28575</xdr:rowOff>
    </xdr:from>
    <xdr:to>
      <xdr:col>6</xdr:col>
      <xdr:colOff>1447800</xdr:colOff>
      <xdr:row>5</xdr:row>
      <xdr:rowOff>57150</xdr:rowOff>
    </xdr:to>
    <xdr:pic>
      <xdr:nvPicPr>
        <xdr:cNvPr id="3121" name="0 Imagen" descr="Nuevo Logo.jpg">
          <a:extLst>
            <a:ext uri="{FF2B5EF4-FFF2-40B4-BE49-F238E27FC236}">
              <a16:creationId xmlns:a16="http://schemas.microsoft.com/office/drawing/2014/main" id="{00000000-0008-0000-01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8EBE6402-488E-47DA-AE7B-CEE8E271BC37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81534E9-2D64-4212-B2FF-FD8126892B45}"/>
            </a:ext>
          </a:extLst>
        </xdr:cNvPr>
        <xdr:cNvSpPr>
          <a:spLocks noChangeAspect="1" noChangeArrowheads="1"/>
        </xdr:cNvSpPr>
      </xdr:nvSpPr>
      <xdr:spPr bwMode="auto">
        <a:xfrm>
          <a:off x="11049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1371600</xdr:colOff>
      <xdr:row>0</xdr:row>
      <xdr:rowOff>38100</xdr:rowOff>
    </xdr:from>
    <xdr:to>
      <xdr:col>6</xdr:col>
      <xdr:colOff>1371600</xdr:colOff>
      <xdr:row>5</xdr:row>
      <xdr:rowOff>57150</xdr:rowOff>
    </xdr:to>
    <xdr:pic>
      <xdr:nvPicPr>
        <xdr:cNvPr id="4" name="0 Imagen" descr="Nuevo Logo.jpg">
          <a:extLst>
            <a:ext uri="{FF2B5EF4-FFF2-40B4-BE49-F238E27FC236}">
              <a16:creationId xmlns:a16="http://schemas.microsoft.com/office/drawing/2014/main" id="{FF021F9A-4084-49B3-A659-891A5F9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5" name="AutoShape 1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2E0A0C3B-433C-4A6A-81F7-8882896CF58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6" name="AutoShape 2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C052195C-B4D7-4740-9601-14065C372E14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7" name="AutoShape 4" descr="data:image/jpeg;base64,/9j/4AAQSkZJRgABAQAAAQABAAD/2wCEAAkGBhQSERUTExQVFRUWFxoZGBcYGR4aHRoYHhkZGSAaGyAaGyYiHRokHBQYHy8gJCcpLy0sGh8yNTAsNSYrLSkBCQoKDAwMEgwOGSkYFBgpKSkpKSkpKSkpKSkpKSkpKSkpKSkpKSkpKSkpKSkpKSkpKSkpKSkpKSkpKSkpKSkpKf/AABEIAOMA3gMBIgACEQEDEQH/xAAcAAACAwEBAQEAAAAAAAAAAAAABgQFBwMBAgj/xABJEAACAQIEBAMFBAcFBQcFAAABAgMEEQAFEiEGEzFBIlFhBxQycYEjQpGhFTNSYnKCsSRDU5LBc6Ky4fAlNUS00uPxNHSDk7P/xAAUAQEAAAAAAAAAAAAAAAAAAAAA/8QAFBEBAAAAAAAAAAAAAAAAAAAAAP/aAAwDAQACEQMRAD8A3HBgwYAwYMGAMGDETMs0ip4zLNIkaL1ZmCgfU9/TAS8GEBvabJVErldFLVdufJ9jAD/E1i3y2OPluGMzqRqrsyFMh/uqMaAB5c1/F/XAO1fm0MC6ppY4l85HCD/eIwuT+1bLlOlajnN+zDHJL+aKR+eIVB7PsriJcxmocfFJMWmJPza4JPWwHfDTRGFBoSMRgadtGkAm1gbbBum3XpgF8e0xCTpoczcDutI1vnuQcWHDHHNPXPJHHzI5Y93imQxuATbVY9Rfy6XF+uLqojUKxsOh7bn/AJ4ReD2NRnGYVZJ5cCrRoTazFSHkP0YD6NgLb2i8YPl9OjxqheSRUUyX0IN2Z30nVpCr28x8sL59o9UQ5Cx6LoIXWnmfmXj1F+Wr6xGWG29wN7HchS4s9oLVdTOqxuIqdZopDG3ieDmRoxvYiMEixNjcFRdRqYGWs1RT5fDFPLr975KurG4gu8okS4+NUQrcdO/bAaj7P+MhmNMXIUSxtokCfDewYMlyToZSCL7jcHphlmmCKWYhVUEknYADck+gGM94RYQ1mZSU8OqnV4YAsZFwYYfFpU/FvIAd7m3c4d6yJKmmddQMc0RGofsutrj6NfAK1P7V4JbmCmrqhAbcyGmZlPyJI/pj7X2rUw3mirIBfrLSygAW6kqG2xF9k9aWo1p5RaWkeSmcH9pCLEDvdSN/3T54eJNCWuAN7AW6n0A74Clyzj/L6jaKsgJP3S4Vv8r2P5Yvw18LmZZHQ1VhNSo5a9i0W9wdxe1w252NjhfT2cU6m+X1tTRNf4EkLJfb4opOvla+A0TBjPzW53R7yRwZlEPvRfYzW89B8J+S3OLXh32lUlW/Ju0FRexgnHLkv5AHZvkCT6YBrwYL4MAYMGDAGDBgwBgwYCcAYgZznsFJGZaiVIkH3mNrnyA6sfQAnCP7RPa9FQsaeDTNU9CN9EZP7dty37g38yO6xwdSmrrVkzBWmqeo59vs13I0U42jXuOZueoXqQDVJx3WVo/7OpxHCdhV1V1U+sUY8T+h336jHGH2cB3WbMJZayS/gEhGkd7pEPCg9DqsNyB2dxYbpYm3ilboB6ftfIbeuOiIAR1LHe7dbD7zeQHZdt/yDhHr0aQAigWAHhAHQDz/AOEfLHyiA9tZ8zsoHn5kXA/6viWyi2oi46KD1Y3/AAufPHFoSx0k3PVrXAA8uu/QfmcBzhuQLEta4EgAuT3CC2lR2v8ATft4sFnW+n4rWvsoNzYX+KRja58j+P29iAw3vspOw09yB8v6gd8eS2JI3AvpDbXJa+oqB0PQX9TgLGpHh+oP4G+MmoOJIqbLM1iAKzxT1OuMHx6ZZNKy266Qsi7i9tHqMaQ9e0ZIPjABJHQi5CqoPRifF1t0wp8Y5LSzVFOz0+uTVIh20mwjB3ZSLou217WuLdcAj+y3NabLpLVUkaPUgoPDZUWFjGCzHpzH5m/T7MelvONsgNFMrRK81BK6yLpc2ibUxlRWiIIvDqtv8JP7N8aJw1kMDGoSSnDa3CsswD+AIrfev4bsCB21DpY4g57wJRU6rU08MUOmQanCsV5bDS1xq6AMTcdPocBY5dxPldDRRvHJFDCUEioXvI2oat1LF2kPe99++LXhLNopMvhmVlEXKBJ6BbbEG/TSQVN/2cLXDOTUcM8h91i8QWRJDEnm+rSSBZVXltbY+Id9sdqj2a5crsJFmMY+1EPMlMY1MbkIp0garbW2+WA89n1XHPUZhUQj7KSsGhuz6IlRmXzBbUb/ALww55pGCm4B3Gx2vc2I+dibeoGIVNIkKiKnh0hdSqtgigqLhfS99rC2PZXvpZmuHNgLECzAG1hezC1w3zwHpjO/3ri1yCdVu0gH3h01D8MfJW9yQGKixQ7svqrbEgjz8sfTPceIeaupOx7XBB8rH5b9Rjqqb7X1KAbHrpueh79D36/PcONOpB8DXHkdj8t/Cfna3yxU8T8Mw1qhaqJTb4ZLC6jpuwIIsd7ggeY7G+QA2uQyn4Wt8LeR379vX5jH3e179huPTpqF+u3Xz/LAIUOS5pl1hTVAqohsIKpvER5RTACx/dewFuhxdZH7S6eWT3eoWSjqb25NQNN/4H+Fwe3QnsMX6C2yEMCL6D0K+aHt/D0+WKHjLKaeWkcSosir9yQG638iBrTvYr19emAb8GPz9kntGqMrZFkWWaiJsmtg5UeUUy+F7f4bWI6WXfG35BxBDWQrPA4dGHbse6sOzDuDgLLBgwYDnUSFVJCliBso6n0F8UVLncWYxSJBO8Ti6SAAJNEb2YFXBKOLEarHfcXthhwk8X8Kjm++QnRIAeYRqF9rB/AQ2w2JBBA3B2KuCPnYjppWoMjpebWdJqq3MeInqOY9wrne7XAX+L4VPJKpaOoEAkasnd7yiIFlL33UHrOwtcsfAD91/iXSpea9MKGneKj5j6JG02kVdOptJSyyl/COYCps4661YqfFeQJSEZRlceuplTVVVDW1CI28LN0jjI3a1hp0g31YDUsu4ngdELyxBv7uMyLvaw1ddxc7NuOhHXFtW10cKF5XCr99zt6BR+NgPn64wKGm93qIoVVKqnQO1XO5+ylOgGRYnbYctRpUqdTPqvtYC3moypZJapGjplWSgp5D8byhSjyG32gh19BcnQdrGzA+8Re0FIpEihtLMwLWB8MEKgl5ZT0AAW1jvsfQFQq/aLVy0rVcUTx0wIjTbx1E7tawAv4EUE+rC2+ogS+GeDqmCCTkpSgSrpkkrVZ5KjzBCyARx3v4Lte25J2D3wXnoqY2R40imp25ckS2KoQPCYyP7th8P1HbAJZ4qzUTKHplFoDPM2liII/E3LH7UpWNdh95rEG18dcp9pLq8EdZGKeVojJpbqBfZmFvDsJHIaxCqCeu2p6Pn+OFTjLgJKuOcwhI6mdEiadtTERB1LKBfa6hhYWvfc4CZT1EbgaW/eYn533HnvuO2r1tim4omCmmkIbaZ/g3ZVKFixFtwdNm26Hzwiy8P1NFVzLAZFo6Kn1zTMDeZlQzsAT1Z3KqdPwqg8hfhFxtWvT0UkilWmnCwsq6mYxogZ7MQCryOO4FlYdLHAaTw06h6l7PqEiAa7lgXVVN7C5XWtvLw9gNmPMaUTRSREGxUi/S5I7fjhK4Z4gEtQzKzMtQjBNYFwYGZSNI3IPUMb7m17ggP0Tar3P022HTt8j/ANDAZ5TVmo0ryyhnZmgdALKA1g+sXbSwWIdbA69r3Aw55hMLt4b6VAPyY2I+lw30OEnM3aKnqmvEI4ZpGJAuzIHSUiyjZ91RTfcMelrGFxF7VGhSZ1pnskyRM+oFdTKJANuxQFdtuh7gYDQHj8TEkDSQw9QoAve/b/r0oOIOMYKWORiwvoY6WuRqUgW+Wp1U+rKMJVfm2ZVFZVUC2jqIIS6DbTMFk/e2AkjmH1QDa7YncE+zl5fdK2XUjhJIaymmU2kADw6rN95gqFgRZrar36h9jjXMJ2dqal1qadZ4w12WeLUFYKegmAkXwbm6uPK8ao4vzJno1ZOStULQzEHwSsLcqXba0ihfMoxIFx4dZyrKIqaJIYV0RoLKtybAkm25J6k4kvECLEXHXfAZLTe1WdDJHUUjLJT6TVxDqI9leaO3VVOlvk4sbLfD1Q8UwTCPlyozOLxkH9Zte38ViNuxNuuKTPM7eavMNHHS82BdEtTUAsE1i/KQKQzEgi+9t7W62TK/gA0stppI4aapDMJYiypSVKHVHIupiVQ6ittX3j8NlsGtVdTFHHqkYJHe9ybaG3Ox7dz/APNsZz7RuNFEd0HOVLXlia9lfYEsvwaugNipIIIa2lqKrlnmppamqKVM0aSJTCNg0bFWF6pkJAYjWStxY2+H4cUTCaJo8wpmDtY+80Uh8aC1nQxt4mpnABGx0DTf4bgPvh8VMIkq6ECuo2P9ppWUEgEXIliFxe3wyoCLDoBdcarwDlVDIFrcuZ6dZNpYA3gLD7rIxOl1O4KEbeatijy3hWKJUzjKZRCjJrlp5GPLdPvR3sSjhgQBYgMBa2LCudp5JeSqo0ulJGiFg7EEqpJFpnCsW1EctVJJDi2Aco+KonqfdoryyKNUhTdY13A1t0uSLBRc9drAkXIxT8M8OJRwhFA1Hd238TW7k7kDoL79zuSTcYAx4y3FsBbHuASOLOFIo4uculUiH2iyElOXcXYC9kKeJgAthdtOliGEV6DLo5xTO8MzVQaUc8iQtKulU1n7ykFtKsfuHT3xd+0tQcprQSAOQ+59Bf8AEkWHqcZ5leTe+yVk00RSR2j1U8kXLKBlYIiMRfXZVIew1N8xcGWb2SQx0apTge9ICwlb4Xc2JV1N1EbW02A8It1sb/GV59NHEIIsrqzOu32yqIkJudpWb9WDewW9hsNrDEvhbi9onWmq3J1HRDO22oj+6lv8M24sfv7d92eXjDAjsdj/AEwGOQ18czPIITmlQLgyMvLoYLdQpksGCht2sSexW+LD2RUEgqJ5AzyQrDFAZWNxLMjMW0bbogYpuT+dhV0mV1QjOUkh0ppFLxKOXLNTaiw5b30FW2B+Egg73Bw1UftBZC8EWVzqadRqjR4PAtrqLLJ0IvYC997XwGgYMZRP7YKljEsdEiCZUZHklZgUaUQhrRx3ILkDa53va2KyX2gZrJDJMJKaFYpUiYLEX0sZuSQ13c3BIawBuDsfMNnmhV1KsAysCCCLggixBB6gjtji1BGdF0Q6L6PCPDcafDtt4dtu22MYgzPNag0jfpIotUJyhCRgfZKW1ErGtkbTtcEqOoJGnEZc0naGpnizGuEkE8SokkoIeCZ0WOQqYxYkOT0I8PTfYLPh+A0JmS6xrRVzBAwDkxS8sBQ1gQAsxa1r+I+WNZopVJbSLdutwQOh/PGPrTzRJPmMbzSSpUGCsUqkySrERG0gsiEKFVTcAkd7WZscsoqxXVNNTvMskCRVJXlSSRO2mOMKZFBBUDxFbMbkte1iMAyZhDqjrlFKCjzsOYxBuuwZyCQbowc26lmWx3NpvsmpVfL5oHCukdVPGNSg3VXBF7jffpfpt5DCHwhTzVkVPRQTe7sIhUTSlhKx1MAAqX22MRsSBsCRcbudbwBVUdFN7pmE+scyYraNA7sLt4ghIJttvYenXAaGaRC4k0rrUFQ9hqCkgkA9bEgG3oMd8Zjwdw9UVMC1H6Tr1STxRAyIzaLAAuHRhcsGO1trd74Wani7M4UMi1rMnMq4kSSKFnBphrJc6FJLKr9Oh0je+A3THjdMZDS+0fMwitopagNLLENCSDU0UfMYqyyMHTSG3VTurCwsAZ9L7Z3LEPQk2GomKYMNJj5oYGREFjH4+t7du2AW1oZI6+dJYRUzc+d2pJSqrPDMQVlh1bcxQLdzsVFt7XWSZyYpGjoo5pAo1SZbVApNGB1anaQkOu9tOokfUDHTP86ObQcuOidZVVJoJufAeUx3R/s5GYIdNum9j3AtN4Uimq8zNTK0bJSK8StGpCNNJpL6SxLMFQWJNhdhYdTgI+Y0b5nOiR0dTSqLiWWdFQRIfiEAuQZXso1jppG9tQa4k4AoYJZp5kjaExKXNRaTQyX8au5LKCp3Hc2IthuzLMY6eNpZWCIouzE2AH/W3qSMZrm9bLmEoeRCtOg1xU73Fwu/PqLdu6x+o+8cBAzLhyCsy+D3acQGedZIoVcCISMyqV5Y8QZFVj1HiDGw1baXkfDMdOqElpJAmkyPuSSbswHRdTC5C+nljJqeHlZlHCobltmcTNKYuWiTJGfsgwBB5isLJtpKjbxbbiMB7gwY8DDAKXGGVTrIKynmdGSMI6XJQoGZtRUA7jWbmzWFvCbWPuT8ZM1hMoBuoYiyldWmzEXIZLODzI2YW8RCg4bGF8KfEPBCyIeUSN7iM6Qlr+JFOgsga56XCklgAd8Bc8TZGtZSS0zHSJFtq/Za4Kt6kMAbemFHhWciorzWtE8jzw07tCrBLrCCpOo3U+Pc32N+gAxMyzM2p6OKpedTCzIGVrFUDyCPaQNtoZrm5YAKwB21YgcOIXFc1g/Nr6iwt8XLVQov5FYWQ/xHATOIOFVmDoQGkZTsdhOgv8VthKtxcj59DYReGOMTTMlLVudDMY4Zn2bWBfkzX+/10ufi73PiZrpJBLHyySWQKyOOrKRdJB+8RsfXVcWO6N7R8oSoloYp1AaSsjjk07CRDFINQ3+nmt7G4sSDdxTwuajlzQOIqqG/KlIuCD1jkHeM/kdx3BRYqXNxUzz+7LGJhDrbmRFQIFIGljKTpbUdV0G223XFxkGezZZKtFXsWgY6aeqbt5RTHsRtZj1H44a+L63l5fVSC4K08zDzBEbW6+uAxg5c00FI6w1qQLAkaTchJ1MayiYErC/MUlgu4INgR3OJGWZRQPtNnjg31FHjFOQxk5rfrgbEyHXt3APYWsq3Mpo46SiRp1VKWnGimUieVjFcqHOyovUttbV1Bxwp6ZpkM0LzB43kRoK1xMrOmxRxK3XceJehO4tgLuHgrKirP+kXYKWcutVCApO7MBEoCk23IAJ9cLWcnKSjGjatqZ9JCMea8RZR4eZzFsUXa4A6Yd8v4ao8xo4amnp4aabUHV44Y1ZJoyRpO3RZBuL72+uKHI/ZnL74RKJuUJZ5JXeTafx2iG258LFmJO5JFrXuFZJxZU0YSOOelmQhOTy6ZTqZt2QCGVdIDq3ituQd7g294Qy6eHMI/eKeKmvDVOAHuTrVRuGdyP1RsCxI8XYCz3xH7O455JZ1k5DPHpkIAIdV0sGa4urAoAWB+EYQeLs+Wrlad3ZKVHkiikjhe8rGMstm3DosyMSNI6d+wVfDObVmW0qSR01NDFLpT3kgzvI4JWxHPFrHV4QtsXdZxLPKsJrql5IZI358NCqq8N7CMsUZi6Opv1tvtfvM4fofetNBLKIJqcEpaG3OSSMRvKObcMN2IYeh07Yac89n0a5fyqRdMkKXhZTZtQuT4upL6je/W/Y2IBf4eosnltFS11ZAyi+j3mWAjufC9l6m50jHxm/B+VXk15syO6lHL1FO7EG1wxdC5vYX8XQeWO3C/s0LmTnrIlOaiOVaaXTIrFUXUTcW+PmLcAFk0322xJ40oYaeWKkoaekhmmDO0nIivFEthqAOkai2wv3wCZPSRBv7FmtRUMrvJoiommOto+UzalsmpkJBa297kE747ZZQVEcypDSyRTzQFY0mMahoY41QqDqLKR9lIQwuSrWZbm8mdzFI0SSZnI6xiVpYZ9SopYqDovyyNmuFU9Nu+LrL88knqcrllJZo6mppy4XSJFenurkHoTpW69iGB3GAjcO8I14LwrCaGGUxmR+Yj6dKurrAqM2kO0jOAdlLHr0Ojf2bLaTciGCJbkkkgdybndmZjfzYnuTiRneexUkLzTOERLXJ9egUfeY9gOuMp4toqjMaKpr6oPFBFEz0tNe3baaa3ViCbDtfbbdgtnafM50eRdKAh4ac7rGLbT1FtmkIIKp0AP1Zpy+ijiiMpuYh4ix+KZ+z28gTZV8zfspJw/QB4EjUERaELv8AelblptfuvUE+mkbXxIzBua4jH6sNo27tY6/5Uj1L/G3muAUssyWSpzCojWRFpYayGrePS3NaUwxug1X0iO4Vj1PhtjQ6+tWGPUQT0AC2uWJACi5AuSR1PzwgU2dCmrK6RyqtPBQumrwqZH5kV+ova6kgbkKcSc/yaSeoSJp9TsrMNQCiJV0KWCA+K5k07g9fiFgyh7mnFFTN9lAVW50kpvY2vYObBmA8R02VQL8y2GHhPhhaNH3LyykPLKzamdrdyR8I6AeXzOJWV5AkBLBmY7i7BdlvfSNKgAX3PcnckkC1pgDCZ7Vatlo0jDmNaiohp5JAbaIpG8bX7eFbX9cOeIWcZNDVRNDOgkjbqp6Hv23BBANx0wGNcS5JBHnFNTQKixxCmRYrErd2mZnK3s3hALMb9r4c8rqDC4SOIpypLyU4HS4ZS8H7QIfVoN+vhINwyNPkEVLW1SwBjyaqghhZ2Lleaj61BbuNQAvewHrjUOIKdZQJACCEWRWUgMbm11JGxXUp8jcg9iA60LhxeEi8fji3Fmic+KP0AZWW3VSsd+ljS8b1KyS5W69DmEXzHglBB8iCLEeYwQyOkyMSElJOl+kVQPhKuP7uYFV3t1QAggAYgcUVIeoy9hdT+kYeYjCxV+VJuRc2JXuCQ1gQSLkg95zksdVC0UqqysLEEbEf6HyPY4xNeJ6uKjzDLZEmkRA1PC7DVIhdgiRSEbMHU2Vh8unw75fGNStraeQgl2rKUO/YlMyljVdu6xLHf6eWA1mmy8Kq7LdQo3A+6AtxtfoMZzw11qyCVvX1YNiRvzTYeAgk9bCzt1sFG51PGW5aOXW11MQdXPadAVsGScxLpBAuUM7DVvuqKOhsAOE+K48ulmpatuXFJM0kErbR2e7MjMfhYNfrv4t7YcqfjygeQIlXTMx2AEqElr2tYHvtviknytbXsGXx21DY6WEQ1DppZ3LW6BEVRYar5x+lBVooVwYpmZBEkCgUzaXMMxljW4mLIhYG11ZhawsobZxbEz0FWsdy7U8oUDrqMbAW+uMa4knibL6OSMXiCSx2FvA36PWPlnuDzI5LjrcE73F2mr9oDz0VIIJQsksWqdx/daI113b7h5jWu3TqdhY5zyKb3mYjVNEsJleViWV5TeMKg21gySqqv1DDUDYYDQsui/t+VwneohQmU3JKx+5JG2vy1yDYG3wE97nUJpliTUxVUUbljYAdNycYrwfmVTSoZIYIWOvTMNDGcutlfmMHOlz8QU3Bvu3XF9x5xUKqGmhjQuJyztE3hZtCORGR+/IFTcdetrHANUntLy5VLe+U5A62lUnrtZQdRPyGFKjzT32snrLNHGY0ihLXBMSlmMhG1kZyLFiF6G42wsLnVTA7LXwaiI1dfBCrLGLhjGY9SlF+6NyDtazsMaBl9mRJANIZQ+2xW78pmFybMh0vcm+kshuOgReF1JziYEfFRJqvv0ncb3ZmN182bsQzLpxM9ocQp46OcBgsNfC76AWOgiRD+PMA+bYj8AEy11bOAQiiGnQ6QF1RmQzKn7vNY2HkR2AAtval/wB2Sf7Wm/8ANQYBO4cMubZlIa2NlSmVXigJusTMWAMg6NNZSbEfSwsXP2kx2yisA/wH+u2InC0QXMqwqulXSPULfFIKisQvfvtH/TyxP9pY/wCya3/7d/6YCRQ1JFPDHHs7xoLi3gXlpdz8tgB3Nu1yIdXUhS6RDxBGjiVT9Xlc28KatKlj3RrXJsYtFmvLitGyiQJGZpXHgjURJpXru3i2jBvdtRtqu0KmoCyKAG5TFbBj9pPdlUSSnbTHciyi3kLDoFRxTTrLR1T6Fl5VO15tPhAsdMUIubKLX1m5JAJ+7ihp6aOLKRXI496oqt0jlB8UiiYLyWv8atG9wu9ha218PPHkwiymflr97T81RrMT6WjIt0tbtim4C4Bo3qqx3iLGlrnWFGdiiKFRlbSTud/ia9wB5YDU42uOlsfeDBgDHzILgjH1iBn2bLS001Q/wxRs/wA9IuB8ybD64DGcrq+bXzuXLIc8hA6WskdVY7dR4Ut/CO98adRrqp4g33Wenf8AhJMQ+RJWI+l8ZLwPl7K0SswZjWUVS43vd46gMDcDcF1HfcNue2xRxXMsV9IkMhB/ZdXJv/FpeNh/AcAKYpI2SdBZ1DP13kU8p+nTSyruPPCdlWSK+b1LNI7PTxUYjc3Oh2WQjWnR/D3PS+1juGgvq3YEBvEy+SuOTMt/3JNLnFbwMb5hmZO7hqRXNvvrTWb/AHr4Bxgqr+FwFfyve4HdfMfmO+MwmW0Vcp7Z5AR8jLSN+G+NOqqcFd+g3uL6lPmp6364yLi6qalWsjY+KWqhq4ZSp5bASwLZyp8OnRv0vYW3uAGz4yj2h5hzJIpaZClRTyHTPITFG5RtTQgnaUlk/Vg6rhttjZjH6c7HK7XPao8/nhfq+AMwldpHjyou5uzA1YJPntIN9uuApanNZpYw0kbR+F9SI/MVbgSIsrBgFUllG9jfupVtXzKHHicMQe4Lrtq5d2snUhQOhkFiFW3jxPb2UVmxSLLI3DahJG9YkgPX4xJf8b44p7I8xDK3OpyyatJ59ZddV72IYEXub263N8BTyZdzCkji0qkFmKNLqO90kjLWKkKrajoI0b3bpO4kJqUjkdUivFPRyBChjWSJDUQtEVJH61ALA3NylgbjE1vZVXAeM0DgAL9pNWsNIOykc2xW/Yi2LtcjzOGIKBk0UcfTwTqF6dyduw9cBQ8dyUJpaOedeXXVEcT+G6agUXWJTa2gEnqCb29cUXDMSRrJXe9R82lEiRRyNr5zrCR4fEGVCsllCXN7ntjRJMpzeRArrk7p1AaKdgNrbBjtttiizP2XV0+q8eVJrHiESzxg+tlNr+voMBRS8RNPJG+Z0PvUXLbRy0aPQzgPuHlswKRBgxI2ud7bRxmdU3ODTSRl+ZFGjMNUMZkVntoChnK8oCQm3iJHpep7JK8MW1UZLCx+1rALd+jjqRe3TyAxaUvANfEmiKDJUHmIpyfK5LE3JA73wFv7IajVRMgdHWOZ1ASJowovexLfrDvcsPO29sTvaj/3bJ/tab/zUGIsUGeIAFOVWHQaagf0OKHjuXM1pQK18vWBp6cMYhNrH28bXGs2sNNzt0BwDBwxpObV5U3CxU49AxepLD56r/ni/wAyVaiN42F4XGlz+2D4Sqf+r8PMLHAlMZ5Kqr35E7/ZqQVZwryXY36IWc2Xva5tfTh3SLubXtbboB6YDOOA8miHvSPqaOnzCoREN28TNEFL3uXNiu59TvvhuqqwFtekWUu582EV0UH5yOSB+7hZyKULVZkEALLXFiPNjDCsQ+Rkcn+X0wxUlOCyoLEXAue6Qmwv6mYk+oBwC/7RYStBNFe4iopWb1c6FB//AKH6j6cfZ7VkZvm8LOWOuGRRYDbRY9N9gUX6XO5xL4vjM1DXFRcyQHT/AAuxRPoVhDfNjhT4XzQR5804dWjq5Z6fbsVWJkJ2HUoyDc7humA2nBgwYAwte0Ph+atoXpoGjVpGTUZCQNCurEeEE76bWt54ZcGAyelyerpa6nasWm5bsIUaJmN5C3NRbMARbQ574f50IMpFy8brKo8xywpH8wWRfmfTFT7QpArZcx2AzGIn/wDVPhgRhz7jpJECP5G/94fhgPXoI5F1WuGDHbbUHWx+h2PzAOFHgMt+kM2DjxCWnB9bQAav5ravrhqoLRs0J2G7R+qE7gfws1vRSmFzhBwMzzW5Fy1I3y1U4H9QcA5gbYyT220jgDk6bSU8oljI6qjLMGU9mHLZrbXCt1ItjXAMIntAysS1uXi1y5qYyCeqmnc7C27dfLa4+9gHLKqvmwRS/wCJGj9LfEobp264lYUvZXX83Kqa/wAUaGJh5GJjH/RAfrhtwBgwYMAr8a8WNRiJIl5tTO2iCEWGojqzHsgBBJt5Da9wuwcCzV8mrM5feApN4ojyoI26EKANUjjoWJFulybgSPafQ8po8yWoML0sbqF0B+ZzLBUXV4VctYatJsDcg6cW+UcRJBFDHMVWTlqColjLXAFzp1Ak3O+kHfpfAV3BlTLR1EmVSnUI15tI5+/TlgDGSfvRk2+R8hu+YQON6uMTUNdE4LQVSQyW6iKf7Ng42KkHSRqAw/jAGDBgwBjPvbDUOIqJIiokNYjqX+EctHfUdjsCASLEkdAcaATjNuPJuZmcCWLe7UlTOwHQGQCFWbyC2LH0HQ7AgyezmkCZZS2cvrjEhYi1zITJ07Dx2+WGRsUHs8hC5VRAX/8ApoTub7tGrH8ycX7i4IwCDwfFrzLMtjZKtWv5t7uFH4XY/PThrraZY0EcY0tIFiBHXSNRJv5qutgfP54ouCU/teZte9623+WCK/8Ax/lhhpftJWl+6t0j9dxrb6sAv8hP3sBX5xUxxQVUj7RxKoI7AIofb/P0xnVD7Pc0kipiwo4+TJFKt3cvqRgxa6ppF/Idu+HDjyYDKK4nrIs1vWwYD6FYxhyp/gX+Ef0wHTBgwYAwYMGAUPaQBy6MntmNIb+X2tj+RI+uLnL4GKU5Frxgo3yClCPnrRT9Dio9qBtl5e1+XPTP8gKiK5/DDBl5s0qeUhI+TAP/AMTMPpgPrMKYsAyW1odS+vmpPkwuPS4PUDCfwzKBm9XZf11LSSb9boZITcdiCLEdiuHRKm7sncAEeoJI/Ir+Ywl1qCDPqeQbe8008J321RlJgf8AKx/D54B7wn8fC02WMpYOK5FW3SzRya9W3QqCPqcOGE/2qQXoC4LqYZYpdafEio4LSLbqVTU30wETg1xT5jmFGdlMi1UQ81mAD29BItvmcPeM843k92ko80UllhIinYD46aUAcyw/ZYh/mcaCjggEbg9CO4wH1gwYMAp+0bhGSvpkSJ0DxSrKqyAmOQrcaHA30nV69MZ/T5c9MKkVtClP7w4caOW8GmGBvCu5Ia6u9iP6G+1nGde2KBtFO6i9vehbTq60kreR/wAMjp37YDPOK8/0RVUDRNHGxR6QTRurgDS945BqDRl1uEc9CNxa2N/yut50McmkrrRXseo1KGsfUXtiHwxS6KOmUkkiGIHruRGo+fbFtgDBgwYDxjbGTvmDSJnOYoRY6qeFm6aIYmUkejSOThy9oWfvSUUjx7yyWhgUdTM91W3mQLt/JhW4hyQUuW0mXhiLtEJFU7zXlTnKD5WeSQ/uob+EMCD9w1TrHR0yJfQsESrq66QigX9bYsTjyO1tug2/DbHKuqRHG8h6IpY/JRc/kMAicEMze+aLgz5hVtq/ZjVo4y4/y2H72/QHD2YtEemMAaVso7CwsB8umFH2TUOjLoZG+OZTKx73kkkk636WcW+vnhupqnXq22Vit/O1r/g11/lOAR/apDoyt4r/AAxdfPxRRfnzjh9QWFvLCP7SBzIHW2rVPRwhfMmojcj6qyD6fg8rgPcGDBgDBgwYBY9plNryqsXuIWcfOMc0fX7O/wBMWNHUBnhlHwzxDf1A5i/7rSfhibmNGJYnjPR0ZD8mUr2+eFbgWVpsoptvtYUCWP8AiQsY9J+ZQqfQnAMWZ+ApN2QkP/s2tc/ykK1+wU4TfaMTTNTVlzohq4pCT2V/sZEv2BDBh8m9Bh7glWWMEbqy9D5EdCP6jFJmuVCoppqGQ/FGygnuh2VvVlJW/e6g/eGAYRiBn2WienkiYaldGUrvvdTYbetsUPs0z81FFGktxPAWglH78VlJPzBU/MnDdgEvgeeOvytIZbSDkrDMLm5cIokU9wwJ7eYI7YTeH+FoVlkoap6kVELDlkVEyJNAbhGSzEBhbRp9ABucM8bvQ5s8SgCGsZp9N+hWMCQr5uzHWVG9oj6DEn2i8LmaNamJdUsAN1BsZYT8cd+x21Kb7MAe2AXqnhKIXC+8C3nU1ZP007E/l64gx8IMbhEr5L3Ib3hl09raZJkJG3/PDDwpn6voSeombm2NPNqKK67Ao4XwpKr3Sxtc2G7XBnZnlwZ9LmnkA3C1CyzMPoH09PTALGa8NR01LJUSx1KhAu0lbIpJZ1QC8cjgbt3wpVXD8kiyzB5SIpUiWJDUVcbFtAJE6SL2nAIVbkqQOtsawuWwTUjwy8qOMi5aGMwGPR4g/jHhIK31HGT1mq08RzLLJllckTVBl53wqqtrWO2oKiWIJ/PAXNDl1NeSOpesiaIgfYS1EY06A+61T6lVVIuSABt5i9tBwPRvYrVZlpNvF77DYA9zZ79N+mI3B3BQlimkklWbxoYpYKiZig0GNwruga+kgWANx4TsLYblgIYJrkk0gAWo7kWFhd3jt9cBUp7Ooyo5T1EgtuzVswN//wASMtrWx90ns/hLhXeUWNiErp2b5WZVxZZrTQRq0s9PEFQC8jq6egvpW1ySBZRuSAB2wu5jxBNOYqShR4DUKwDWdGCXAaS0m6oq9G2JY2Hwm4ffCnDMM2ZSzxmVqWjOiIyTPJzKm/iddbEaV3QW6kXxeZmoqM5pUVrCFJZmTydLwqTvsre8P5X5dj6XVLFT5bRBP1cMEd7tdvCpBLnSNyS1+nU7DFX7NcublNWSIqy1QUt4Cr+Aug1avFuoU2va5NsA5RrYAYU/anmJiyyZVNnn006b28UrBOvbwlj9MN2M/wA+mFbnFPS21Q0a+8S3GxmYFYR/ELlxgL/Ko/d6fUoudMccSHbwqBHGD5Fjub9NVj8OLmlhEUYUm+kbse56lj8zc/XEGkUSSkj4Irhf3ntpZr9wougPmX8gcd81bUFhHWU2Nu0Y3c/h4b+bjAKXE6F/0alt58wjmIOxsgkmt8wEQfTD2BhQzRubnVHGP/DwTzt820wL/wAbYcMAYMGDAGDBgwBhG4XqTTZlVUTAhJmarhJ8pNJZR/OJT9MPOFLj/J5CiVlOL1FJd1X/ABI9i8fzIUEediPvHAMlHThdTKbq51AC1gTuSCOxJ1fMk98eVtHrAINnU3U/1B81I2I/1AIWMh4hSWKOaN7xEFwu+0RI1qR+3C5H8hFuuL6HNSLCQC4bQ5HYn4Ht+w/nfYkDsSARhWfo/NRMRpp64rHPfpHVKLI5PQCQHr3sT8tLvhbz2mirKd4Jk0rICjdLpILEAHs17Mp6Gw33ANRwDxW4b9H1jf2mNfs3bbnx3IDLf7wAsR1BU33BwDDxXwylZCVIAkUMYpLbxvbZl+oFx0NrHbChRceymJKFEJzG3JZGBAR1sGnY2/U2PMB62FrXIvccU8dcuQUtGvvFY/wxpYiPzaYn4FG2x/Lvz4a4bNMXd251bOAZp2Hy6A/DELWC7FiPTwAu1vDkVBGLKZ6UIBWxst9JJP8AalH3TctcL0Cg9Bc35yrRHzYMylhU9FZ45YwSewlUnSRfbV69b4umVdLC55Skl26mV/2dviFxYgdbBBsCMZfkdPQLW1EbQLJS61VJXjDxwTkEGHWDfl2IAN7K118mIMnFtA0ax86pM/NYhWnbRFFsxUlY1s1mA3YHe1yOuPiThunWNRJWPHLoUiRZWfUeptCfAi3202J9b7n4zXIIoIWlnnqJ4YgWMUjWQC4XSys8bkX6b2uN+tjT1nGVRGJmSGkpTAyAqQ4lZbK1tUReMKVYC5a4ufqEihyhWqxBuXZdSzwSciRbi+qRPAGI67XJAZrdsMuYy1dPG/PRaiNACkxJBAtvzQpGqwG7KAB18RNgtvxDHUO2thFNEECvDMZ1s5LBGfQilboCVve42KsMNWT8bLyZTVtGjU4XWQdQYOoKMlh4y17BRvuBa98BRTwiGGOpqRz6may09Mosqu2pQFRyRqAJLM423ubLt1g4fmpVWujLTVcRYVaXP2qN4ika9hGLMgHxKT944j8K18dTVTyTiVKhTy1jkARqeBmHLZLdnJF3HwkIB4TdnyONtfX7ZR5WEqDv6bk/wkns3iBHOZ/pqaOCFQ1KLNMzA6NC3AVCLeN9TKR209bddQRbC1ydu+M5rctloJnrsvjMkTG9VRAWOru8Q+7KL3KDre4ve2G7IeLaarh50UqsoBL3spjt1Dg/Dax6+XfAffE3ECUVPJUSmyIDYftNa4X0JIt9cLHAuSzct5ZQy1FW/PnbcGMMPBEt/vKlrfskk+QNdLWjN6xZDf8AR9K5Kg7CeUbc1hf9ShG1+rbWNn0vf6ZAHwkWXU1+q32VbD77HovXz3IBCxhiCqFUAACwA6ADoBiPy1WQuzeJgAL9lUE2H1JJ/wCQxBkzhx90XFgVBveVhdYwfQeJjbYWPS9k/ijNXdlooGLzzjlK976Ib6pqhh2DW0gdwvhO4wFnwE5qqiszAghZZBDDf/ChuLi/Zmc3Hmpw7YhZNlSU0EcMYskahR57dz5sSSSe5JxNwBgwYMAYMGDAGPGW+PcGAzLiHJDltT71FdKWR9UhQX5EhNizKTZoHub9CpY2Khhpv4kl0j7NJUAsrREMrRnflskhBCb+GxfTsN7HU1zQq4KsAwIIIIuCCLEEHqLEjCLV8NVVCxbLzrp+ppGI2B68lm7fuEj0Y7KAlmqa7AQVDEpYhoyNQHSNmJClwSdMik27n9qvz/g9qwK0o915ZDLOZAsyjwgj7MlAxC6desiwXw7DHODj6mD8qV2gkFrxzGeAj0A1sCPkDfytiwPFNKCCJaVW7EEuw/mfRb6n6YCTw1w7DTRlKOPRqN3qJLsz99RLbyHe4Oyi+19wbKKRSp0ErF9+Q31yHp4e9j01d9gg3BFXmPtJpYEBllTUfhSMrNI3rpiJ3O/e3rhMzziB61r1c65bRjYqzqKqQeWgEmO9/Ita43BOAsszzKXMZvcqHwRqNM0y20QJ00LbZpiNtvguR8V9FpmRpMsoRRKISWXQI5GEYmZlKnUTsL23vt2xWZNmU0kQpskpPd6Yf+LqF0qfNkQjVIx28R287YspPZOszCSqrq2Z9IVvGkasFbUBZEuBck21d+uATZ81jiRstzIxpFOp5E6lZJYVUqQsw8R07CzEnbY3G4iJFmKpUxQxQVUdRdkninSAfCI0dYlkVAw5SsQU+IdcM2dZDTU00VHRRLGQBPUOPE5UNaNCzXJ1OC9r/wB2DbfFPTZYIawxw0sNQj00tS1PLoCBuZZGi8DWJGm69Nza3TARKHLHRZ6jNJpYmXliJ9UU7ueW6vHZNSuWBA0tfw3HmcfeSZsxKZhJTLLSxCFU5Uiu8QGpOdOkYLPPY9SAACQLbhp2X8EGtp0qnkAnmi5lIIhy46VhZ1VFFt7ixY7+Enc2OLbhnhaizODntE1JWIxiqDTsYGWZdmuF8Pi63t0a19jgLbifh335Y62iZUq4hdHI8MsZBvE4PVSG6HpcjuDjnw1xalShjlDQTxGzI58cDdBe+7REmwc9b6W3sW5RezyqoUvl1Y7EEsYaoI0cn8yIrI3rv9N8UGdV1JNIrVqSZTmK/q6m143NrX5ijRIh6ENbY2v2wGjyhmbSfs5bWDAExyAb2Iv8/DcMN9JIvdT4l4Cp6iRpGLUc7fG6MVjmHXS5GkNcjvpfvvYY5ZL7QZKQCOtjUwg2WsprzQMOo1aSTFsem4HYADDFU8awMoZKiDQ3RxLEe26srup6EHwm/wDqHCCjlhVEFPZUsEMRV41sBZzco7WI8KabAgG/S33T1zmxWnqLg7a47EMesjlyqu57WOlR5dMQ5OKqKMajLSL6i8ZPzsSP944r14vapNsvhMz3ssugrEu1iebIzKbb7BdXpgO/EVc8CapPsg3giiQ8yd2c76bAgSOTuRr62Fjcm04E4RamVp5wPeZra7G/LXa0QJJ1W6s3c23IVcdOG+CzFJ7xVSGoqbbOfgjB6rEvYb2LHcjYWBthrAwBgwYMAYMGDAGDBgwBgwYMAY8tj3BgI9ZQRyrpljSRfJ1DD8GBGKxOCKBSSKKlBPU8iP8A9OLvBgFio9meWuSWoqe5/ZQL+S2GJGW8BUFO2qKkgVh0blgkfItcj6Yv8GA8tjhX1qwxvK5CoilmJ7KAST+AxIwl8eyGokhy9TtKebUH9mnjN97dNbgL8lbAUeVRySI9S40z1TawCPgDfZwL/KDGD580HErhSBf0vUMLhY6SNFHYB55WW1/3VX63xZyN4lNtNg81iCLKiagBfspelX5xHEbgan/t2Y9SFFJEL9tFPqsPrIfx9cB57PYyMsjUG7QvMgFhf7OeSy/Mrsf4j5Yh5pOMuzCOvXalrNEVT2VHP6qf+qsfn5jFpwIxWfMYL7R1bMqkAWWX7QkWG4JYm/09TaVuTJUwT0so8DAi3cI3iBHqrCw/2YwDADjlUUiSKUdFZT1VgCD8wdjhQ9mudSFJKGpYmooyEJO3MiP6uQXF91Gk/IX3OHXAK8vswyxiSaKDfyTT+SkDEij4Ay+L4KOmHziVj+LAnDBgwFLBwVQo2pKOlU3vcQxg+fXT54uFQAAACw6emPrBgDBgwYAwYMGAMGDBgDBgwYAwYMGAMGDBgDBgwYAwYMGA8OM7pOAKmpqp6usqJIhMbLDA2lliW4RWkF7bG5VO5J1Y0XHlsBmtPFBT1dYglaOnggiV5JpTIFkZtbgGQk7pygRc7t03sbb2b1IlbMJlbWkla/LcW0lFjiRdJHUWHX0wocXcDSU0FVUSzNNHJVJMyLFuiGcO7NckMVQW8gL9rW1Dh2ppngV6VkaJvFdLdTub26Nc7g2tgEypz6LLc0rGnDok6wOjLEz6joETbrsqqVUW7lxiH7RM+iq8veemcSxQyx+8oLh2iEq6lNrMliDv5M2Lb2vVNOtDKjvaeVCkSJu8j3DKoUbka1U37fWx65l7NKevVJ5llp6iSJRMYX0F7qNaSAAq29xe3+mAsMi4CoIZEqqWIoxTZlkchkYXsQzEEHY9Ow8sNGONFSLFGkabKiqqi9/CoAG53Owx2wBgwYMAYMGDAGDBgwBgwYMAYMR5KuxIsT0G3cnoP+ePuCfUL2t3HqP9MB1wYMGAMGDBgDBgwYAwYMGAMGDBgDBgwYDwjEOhyiGEkxQxRk9SiKt/npAvgwYDwZNBzebyYuZ/ictdf+a1/wA8TsGDAGDBgwBgwYMAYMGDAGDBgwBgwYMBzEK+Q63+vn88epCASQACeuPMGA//2Q==">
          <a:extLst>
            <a:ext uri="{FF2B5EF4-FFF2-40B4-BE49-F238E27FC236}">
              <a16:creationId xmlns:a16="http://schemas.microsoft.com/office/drawing/2014/main" id="{7989DBFE-D4E5-4667-9D56-754F6787126F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1447800</xdr:colOff>
      <xdr:row>1</xdr:row>
      <xdr:rowOff>28575</xdr:rowOff>
    </xdr:from>
    <xdr:to>
      <xdr:col>6</xdr:col>
      <xdr:colOff>1447800</xdr:colOff>
      <xdr:row>5</xdr:row>
      <xdr:rowOff>57150</xdr:rowOff>
    </xdr:to>
    <xdr:pic>
      <xdr:nvPicPr>
        <xdr:cNvPr id="8" name="0 Imagen" descr="Nuevo Logo.jpg">
          <a:extLst>
            <a:ext uri="{FF2B5EF4-FFF2-40B4-BE49-F238E27FC236}">
              <a16:creationId xmlns:a16="http://schemas.microsoft.com/office/drawing/2014/main" id="{66B21560-44FD-454E-A60E-B192AF0E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8"/>
  <sheetViews>
    <sheetView topLeftCell="A7" workbookViewId="0">
      <selection activeCell="G33" sqref="G33"/>
    </sheetView>
  </sheetViews>
  <sheetFormatPr baseColWidth="10" defaultRowHeight="15" x14ac:dyDescent="0.25"/>
  <cols>
    <col min="1" max="1" width="16.5703125" customWidth="1"/>
    <col min="2" max="2" width="30.7109375" customWidth="1"/>
    <col min="3" max="6" width="10.7109375" customWidth="1"/>
    <col min="7" max="7" width="30.7109375" customWidth="1"/>
    <col min="8" max="8" width="13.28515625" customWidth="1"/>
    <col min="9" max="9" width="9.28515625" customWidth="1"/>
  </cols>
  <sheetData>
    <row r="1" spans="1:9" x14ac:dyDescent="0.25">
      <c r="A1" s="5"/>
    </row>
    <row r="2" spans="1:9" x14ac:dyDescent="0.25">
      <c r="A2" s="5"/>
      <c r="B2" s="7"/>
      <c r="C2" s="13"/>
      <c r="D2" s="13"/>
      <c r="E2" s="13"/>
      <c r="F2" s="13"/>
      <c r="G2" s="11"/>
    </row>
    <row r="3" spans="1:9" x14ac:dyDescent="0.25">
      <c r="B3" s="6"/>
      <c r="C3" s="12"/>
      <c r="D3" s="12"/>
      <c r="E3" s="12"/>
      <c r="F3" s="12"/>
      <c r="G3" s="11"/>
    </row>
    <row r="4" spans="1:9" x14ac:dyDescent="0.25">
      <c r="A4" s="5"/>
      <c r="B4" s="2"/>
      <c r="C4" s="12"/>
      <c r="D4" s="12"/>
      <c r="E4" s="12"/>
      <c r="F4" s="12"/>
    </row>
    <row r="5" spans="1:9" x14ac:dyDescent="0.25">
      <c r="A5" s="5"/>
      <c r="B5" s="3"/>
      <c r="C5" s="3"/>
      <c r="D5" s="1"/>
      <c r="E5" s="1"/>
    </row>
    <row r="6" spans="1:9" ht="15.75" thickBot="1" x14ac:dyDescent="0.3">
      <c r="A6" s="15"/>
      <c r="B6" s="4"/>
      <c r="C6" s="3"/>
      <c r="D6" s="1"/>
      <c r="E6" s="1"/>
      <c r="G6" s="14"/>
    </row>
    <row r="7" spans="1:9" x14ac:dyDescent="0.25">
      <c r="A7" s="133" t="s">
        <v>64</v>
      </c>
      <c r="B7" s="134"/>
      <c r="C7" s="134"/>
      <c r="D7" s="134"/>
      <c r="E7" s="134"/>
      <c r="F7" s="134"/>
      <c r="G7" s="135"/>
    </row>
    <row r="8" spans="1:9" ht="15.75" thickBot="1" x14ac:dyDescent="0.3">
      <c r="A8" s="136"/>
      <c r="B8" s="137"/>
      <c r="C8" s="137"/>
      <c r="D8" s="137"/>
      <c r="E8" s="137"/>
      <c r="F8" s="137"/>
      <c r="G8" s="138"/>
    </row>
    <row r="9" spans="1:9" ht="24.75" customHeight="1" thickBot="1" x14ac:dyDescent="0.3">
      <c r="A9" s="106" t="s">
        <v>124</v>
      </c>
      <c r="B9" s="107"/>
      <c r="C9" s="107"/>
      <c r="D9" s="107"/>
      <c r="E9" s="107"/>
      <c r="F9" s="107"/>
      <c r="G9" s="108"/>
    </row>
    <row r="10" spans="1:9" ht="24" customHeight="1" thickBot="1" x14ac:dyDescent="0.3">
      <c r="A10" s="126" t="s">
        <v>0</v>
      </c>
      <c r="B10" s="126" t="s">
        <v>1</v>
      </c>
      <c r="C10" s="128" t="s">
        <v>125</v>
      </c>
      <c r="D10" s="129"/>
      <c r="E10" s="129"/>
      <c r="F10" s="130"/>
      <c r="G10" s="126" t="s">
        <v>2</v>
      </c>
    </row>
    <row r="11" spans="1:9" ht="24" customHeight="1" thickBot="1" x14ac:dyDescent="0.3">
      <c r="A11" s="127"/>
      <c r="B11" s="127"/>
      <c r="C11" s="16" t="s">
        <v>65</v>
      </c>
      <c r="D11" s="16" t="s">
        <v>66</v>
      </c>
      <c r="E11" s="16" t="s">
        <v>67</v>
      </c>
      <c r="F11" s="16" t="s">
        <v>129</v>
      </c>
      <c r="G11" s="127"/>
      <c r="I11">
        <v>1</v>
      </c>
    </row>
    <row r="12" spans="1:9" ht="30" customHeight="1" thickBot="1" x14ac:dyDescent="0.3">
      <c r="A12" s="95" t="s">
        <v>55</v>
      </c>
      <c r="B12" s="38" t="s">
        <v>47</v>
      </c>
      <c r="C12" s="27"/>
      <c r="D12" s="27"/>
      <c r="E12" s="27">
        <v>1</v>
      </c>
      <c r="F12" s="27"/>
      <c r="G12" s="27" t="s">
        <v>155</v>
      </c>
      <c r="I12">
        <v>2</v>
      </c>
    </row>
    <row r="13" spans="1:9" ht="25.5" customHeight="1" thickBot="1" x14ac:dyDescent="0.3">
      <c r="A13" s="96"/>
      <c r="B13" s="27" t="s">
        <v>3</v>
      </c>
      <c r="C13" s="27"/>
      <c r="D13" s="27">
        <v>1</v>
      </c>
      <c r="E13" s="27"/>
      <c r="F13" s="27"/>
      <c r="G13" s="27" t="s">
        <v>156</v>
      </c>
      <c r="I13">
        <v>3</v>
      </c>
    </row>
    <row r="14" spans="1:9" ht="30" customHeight="1" thickBot="1" x14ac:dyDescent="0.3">
      <c r="A14" s="96"/>
      <c r="B14" s="27" t="s">
        <v>48</v>
      </c>
      <c r="C14" s="27"/>
      <c r="D14" s="27"/>
      <c r="E14" s="27">
        <v>1</v>
      </c>
      <c r="F14" s="27"/>
      <c r="G14" s="28" t="s">
        <v>130</v>
      </c>
      <c r="I14">
        <v>4</v>
      </c>
    </row>
    <row r="15" spans="1:9" ht="36.75" customHeight="1" thickBot="1" x14ac:dyDescent="0.3">
      <c r="A15" s="96"/>
      <c r="B15" s="27" t="s">
        <v>116</v>
      </c>
      <c r="C15" s="27"/>
      <c r="D15" s="27"/>
      <c r="E15" s="27">
        <v>1</v>
      </c>
      <c r="F15" s="27"/>
      <c r="G15" s="29" t="s">
        <v>157</v>
      </c>
    </row>
    <row r="16" spans="1:9" ht="25.5" customHeight="1" thickBot="1" x14ac:dyDescent="0.3">
      <c r="A16" s="97"/>
      <c r="B16" s="30" t="s">
        <v>4</v>
      </c>
      <c r="C16" s="30">
        <f>SUM(C12+C13+C14+C15)</f>
        <v>0</v>
      </c>
      <c r="D16" s="30">
        <f>SUM(D12+D13+D14+D15)</f>
        <v>1</v>
      </c>
      <c r="E16" s="30">
        <f>SUM(E12+E13+E14+E15)</f>
        <v>3</v>
      </c>
      <c r="F16" s="30">
        <f>SUM(F12+F13+F14+F15)</f>
        <v>0</v>
      </c>
      <c r="G16" s="31">
        <f>((C16*$I$11)+(D16*$I$12)+(E16*$I$13)+(F16*I$14))/4</f>
        <v>2.75</v>
      </c>
    </row>
    <row r="17" spans="1:7" ht="34.5" customHeight="1" thickBot="1" x14ac:dyDescent="0.3">
      <c r="A17" s="95" t="s">
        <v>81</v>
      </c>
      <c r="B17" s="27" t="s">
        <v>5</v>
      </c>
      <c r="C17" s="27"/>
      <c r="D17" s="27"/>
      <c r="E17" s="27">
        <v>1</v>
      </c>
      <c r="F17" s="27"/>
      <c r="G17" s="32" t="s">
        <v>162</v>
      </c>
    </row>
    <row r="18" spans="1:7" ht="25.5" customHeight="1" thickBot="1" x14ac:dyDescent="0.3">
      <c r="A18" s="96"/>
      <c r="B18" s="27" t="s">
        <v>49</v>
      </c>
      <c r="C18" s="27"/>
      <c r="D18" s="27"/>
      <c r="E18" s="27">
        <v>1</v>
      </c>
      <c r="F18" s="27"/>
      <c r="G18" s="27" t="s">
        <v>158</v>
      </c>
    </row>
    <row r="19" spans="1:7" ht="25.5" customHeight="1" thickBot="1" x14ac:dyDescent="0.3">
      <c r="A19" s="96"/>
      <c r="B19" s="27" t="s">
        <v>117</v>
      </c>
      <c r="C19" s="27"/>
      <c r="D19" s="27"/>
      <c r="E19" s="27"/>
      <c r="F19" s="27">
        <v>1</v>
      </c>
      <c r="G19" s="27" t="s">
        <v>159</v>
      </c>
    </row>
    <row r="20" spans="1:7" ht="25.5" customHeight="1" thickBot="1" x14ac:dyDescent="0.3">
      <c r="A20" s="96"/>
      <c r="B20" s="27" t="s">
        <v>51</v>
      </c>
      <c r="C20" s="27"/>
      <c r="D20" s="27"/>
      <c r="E20" s="27">
        <v>1</v>
      </c>
      <c r="F20" s="27"/>
      <c r="G20" s="27" t="s">
        <v>160</v>
      </c>
    </row>
    <row r="21" spans="1:7" ht="30.75" customHeight="1" thickBot="1" x14ac:dyDescent="0.3">
      <c r="A21" s="96"/>
      <c r="B21" s="27" t="s">
        <v>50</v>
      </c>
      <c r="C21" s="27"/>
      <c r="D21" s="27"/>
      <c r="E21" s="27">
        <v>1</v>
      </c>
      <c r="F21" s="27"/>
      <c r="G21" s="27" t="s">
        <v>161</v>
      </c>
    </row>
    <row r="22" spans="1:7" ht="25.5" customHeight="1" thickBot="1" x14ac:dyDescent="0.3">
      <c r="A22" s="96"/>
      <c r="B22" s="33" t="s">
        <v>4</v>
      </c>
      <c r="C22" s="33">
        <f>SUM(C17+C18+C19+C20+C21)</f>
        <v>0</v>
      </c>
      <c r="D22" s="33">
        <f>SUM(D17+D18+D19+D20+D21)</f>
        <v>0</v>
      </c>
      <c r="E22" s="33">
        <f>SUM(E17+E18+E19+E20+E21)</f>
        <v>4</v>
      </c>
      <c r="F22" s="33">
        <f>SUM(F17+F18+F19+F20+F21)</f>
        <v>1</v>
      </c>
      <c r="G22" s="33">
        <f>((C22*$I$11)+(D22*$I$12)+(E22*$I$13)+(F22*I$14))/5</f>
        <v>3.2</v>
      </c>
    </row>
    <row r="23" spans="1:7" ht="31.5" customHeight="1" thickBot="1" x14ac:dyDescent="0.3">
      <c r="A23" s="95" t="s">
        <v>6</v>
      </c>
      <c r="B23" s="34" t="s">
        <v>7</v>
      </c>
      <c r="C23" s="29"/>
      <c r="D23" s="29"/>
      <c r="E23" s="29"/>
      <c r="F23" s="29">
        <v>1</v>
      </c>
      <c r="G23" s="29" t="s">
        <v>131</v>
      </c>
    </row>
    <row r="24" spans="1:7" ht="36" customHeight="1" thickBot="1" x14ac:dyDescent="0.3">
      <c r="A24" s="96"/>
      <c r="B24" s="35" t="s">
        <v>53</v>
      </c>
      <c r="C24" s="36"/>
      <c r="D24" s="36"/>
      <c r="E24" s="36"/>
      <c r="F24" s="36">
        <v>1</v>
      </c>
      <c r="G24" s="36" t="s">
        <v>132</v>
      </c>
    </row>
    <row r="25" spans="1:7" ht="30.75" customHeight="1" thickBot="1" x14ac:dyDescent="0.3">
      <c r="A25" s="96"/>
      <c r="B25" s="27" t="s">
        <v>52</v>
      </c>
      <c r="C25" s="27"/>
      <c r="D25" s="27"/>
      <c r="E25" s="27">
        <v>1</v>
      </c>
      <c r="F25" s="27"/>
      <c r="G25" s="27" t="s">
        <v>133</v>
      </c>
    </row>
    <row r="26" spans="1:7" ht="32.25" customHeight="1" thickBot="1" x14ac:dyDescent="0.3">
      <c r="A26" s="96"/>
      <c r="B26" s="29" t="s">
        <v>8</v>
      </c>
      <c r="C26" s="29"/>
      <c r="D26" s="29"/>
      <c r="E26" s="29">
        <v>1</v>
      </c>
      <c r="F26" s="29"/>
      <c r="G26" s="29" t="s">
        <v>134</v>
      </c>
    </row>
    <row r="27" spans="1:7" ht="25.5" customHeight="1" thickBot="1" x14ac:dyDescent="0.3">
      <c r="A27" s="96"/>
      <c r="B27" s="34" t="s">
        <v>9</v>
      </c>
      <c r="C27" s="29"/>
      <c r="D27" s="29">
        <v>1</v>
      </c>
      <c r="E27" s="29"/>
      <c r="F27" s="29"/>
      <c r="G27" s="29" t="s">
        <v>135</v>
      </c>
    </row>
    <row r="28" spans="1:7" ht="25.5" customHeight="1" thickBot="1" x14ac:dyDescent="0.3">
      <c r="A28" s="96"/>
      <c r="B28" s="29" t="s">
        <v>10</v>
      </c>
      <c r="C28" s="29"/>
      <c r="D28" s="29"/>
      <c r="E28" s="29">
        <v>1</v>
      </c>
      <c r="F28" s="29"/>
      <c r="G28" s="29" t="s">
        <v>136</v>
      </c>
    </row>
    <row r="29" spans="1:7" ht="25.5" customHeight="1" thickBot="1" x14ac:dyDescent="0.3">
      <c r="A29" s="96"/>
      <c r="B29" s="29" t="s">
        <v>11</v>
      </c>
      <c r="C29" s="29"/>
      <c r="D29" s="29">
        <v>1</v>
      </c>
      <c r="E29" s="29"/>
      <c r="F29" s="29"/>
      <c r="G29" s="29" t="s">
        <v>137</v>
      </c>
    </row>
    <row r="30" spans="1:7" ht="25.5" customHeight="1" thickBot="1" x14ac:dyDescent="0.3">
      <c r="A30" s="96"/>
      <c r="B30" s="29" t="s">
        <v>77</v>
      </c>
      <c r="C30" s="29">
        <v>1</v>
      </c>
      <c r="D30" s="29"/>
      <c r="E30" s="29"/>
      <c r="F30" s="29"/>
      <c r="G30" s="29" t="s">
        <v>163</v>
      </c>
    </row>
    <row r="31" spans="1:7" ht="25.5" customHeight="1" thickBot="1" x14ac:dyDescent="0.3">
      <c r="A31" s="96"/>
      <c r="B31" s="33" t="s">
        <v>4</v>
      </c>
      <c r="C31" s="33">
        <f>SUM(C23+C24+C25+C26+C27+C28+C29+C30)</f>
        <v>1</v>
      </c>
      <c r="D31" s="33">
        <f>SUM(D23+D24+D25+D26+D27+D28+D29+D30)</f>
        <v>2</v>
      </c>
      <c r="E31" s="33">
        <f>SUM(E23+E24+E25+E26+E27+E28+E29+E30)</f>
        <v>3</v>
      </c>
      <c r="F31" s="33">
        <f>SUM(F23+F24+F25+F26+F27+F28+F29+F30)</f>
        <v>2</v>
      </c>
      <c r="G31" s="33">
        <f>((C31*$I$11)+(D31*$I$12)+(E31*$I$13)+(F31*I$14))/8</f>
        <v>2.75</v>
      </c>
    </row>
    <row r="32" spans="1:7" ht="26.25" customHeight="1" thickBot="1" x14ac:dyDescent="0.3">
      <c r="A32" s="95" t="s">
        <v>12</v>
      </c>
      <c r="B32" s="29" t="s">
        <v>13</v>
      </c>
      <c r="C32" s="29">
        <v>1</v>
      </c>
      <c r="D32" s="29"/>
      <c r="E32" s="29"/>
      <c r="F32" s="29"/>
      <c r="G32" s="29" t="s">
        <v>138</v>
      </c>
    </row>
    <row r="33" spans="1:7" ht="25.5" customHeight="1" thickBot="1" x14ac:dyDescent="0.3">
      <c r="A33" s="96"/>
      <c r="B33" s="29" t="s">
        <v>14</v>
      </c>
      <c r="C33" s="29"/>
      <c r="D33" s="29"/>
      <c r="E33" s="29">
        <v>1</v>
      </c>
      <c r="F33" s="29"/>
      <c r="G33" s="29" t="s">
        <v>139</v>
      </c>
    </row>
    <row r="34" spans="1:7" ht="25.5" customHeight="1" thickBot="1" x14ac:dyDescent="0.3">
      <c r="A34" s="96"/>
      <c r="B34" s="32" t="s">
        <v>54</v>
      </c>
      <c r="C34" s="32">
        <v>1</v>
      </c>
      <c r="D34" s="32"/>
      <c r="E34" s="32"/>
      <c r="F34" s="32"/>
      <c r="G34" s="32" t="s">
        <v>140</v>
      </c>
    </row>
    <row r="35" spans="1:7" ht="25.5" customHeight="1" thickBot="1" x14ac:dyDescent="0.3">
      <c r="A35" s="96"/>
      <c r="B35" s="27" t="s">
        <v>118</v>
      </c>
      <c r="C35" s="27"/>
      <c r="D35" s="27">
        <v>1</v>
      </c>
      <c r="E35" s="27"/>
      <c r="F35" s="27"/>
      <c r="G35" s="27" t="s">
        <v>141</v>
      </c>
    </row>
    <row r="36" spans="1:7" ht="25.5" customHeight="1" thickBot="1" x14ac:dyDescent="0.3">
      <c r="A36" s="97"/>
      <c r="B36" s="30" t="s">
        <v>4</v>
      </c>
      <c r="C36" s="30">
        <f>SUM(C32+C33+C34+C35)</f>
        <v>2</v>
      </c>
      <c r="D36" s="30">
        <f>SUM(D32+D33+D34+D35)</f>
        <v>1</v>
      </c>
      <c r="E36" s="30">
        <f>SUM(E32+E33+E34+E35)</f>
        <v>1</v>
      </c>
      <c r="F36" s="30">
        <f>SUM(F32+F33+F34+F35)</f>
        <v>0</v>
      </c>
      <c r="G36" s="40">
        <f>((C36*$I$11)+(D36*$I$12)+(E36*$I$13)+(F36*I$14))/3</f>
        <v>2.3333333333333335</v>
      </c>
    </row>
    <row r="37" spans="1:7" ht="33.75" customHeight="1" thickBot="1" x14ac:dyDescent="0.3">
      <c r="A37" s="95" t="s">
        <v>15</v>
      </c>
      <c r="B37" s="27" t="s">
        <v>119</v>
      </c>
      <c r="C37" s="27"/>
      <c r="D37" s="27"/>
      <c r="E37" s="27">
        <v>1</v>
      </c>
      <c r="F37" s="27"/>
      <c r="G37" s="27" t="s">
        <v>142</v>
      </c>
    </row>
    <row r="38" spans="1:7" ht="25.5" customHeight="1" thickBot="1" x14ac:dyDescent="0.3">
      <c r="A38" s="96"/>
      <c r="B38" s="27" t="s">
        <v>120</v>
      </c>
      <c r="C38" s="27"/>
      <c r="D38" s="27">
        <v>1</v>
      </c>
      <c r="E38" s="27"/>
      <c r="F38" s="27"/>
      <c r="G38" s="27" t="s">
        <v>143</v>
      </c>
    </row>
    <row r="39" spans="1:7" ht="25.5" customHeight="1" thickBot="1" x14ac:dyDescent="0.3">
      <c r="A39" s="96"/>
      <c r="B39" s="27" t="s">
        <v>121</v>
      </c>
      <c r="C39" s="27">
        <v>1</v>
      </c>
      <c r="D39" s="27"/>
      <c r="E39" s="27"/>
      <c r="F39" s="27"/>
      <c r="G39" s="27" t="s">
        <v>144</v>
      </c>
    </row>
    <row r="40" spans="1:7" ht="25.5" customHeight="1" thickBot="1" x14ac:dyDescent="0.3">
      <c r="A40" s="96"/>
      <c r="B40" s="27" t="s">
        <v>122</v>
      </c>
      <c r="C40" s="27">
        <v>1</v>
      </c>
      <c r="D40" s="27"/>
      <c r="E40" s="27"/>
      <c r="F40" s="27"/>
      <c r="G40" s="27" t="s">
        <v>145</v>
      </c>
    </row>
    <row r="41" spans="1:7" ht="25.5" customHeight="1" thickBot="1" x14ac:dyDescent="0.3">
      <c r="A41" s="96"/>
      <c r="B41" s="27" t="s">
        <v>76</v>
      </c>
      <c r="C41" s="27">
        <v>1</v>
      </c>
      <c r="D41" s="27"/>
      <c r="E41" s="27"/>
      <c r="F41" s="27"/>
      <c r="G41" s="27" t="s">
        <v>146</v>
      </c>
    </row>
    <row r="42" spans="1:7" ht="33.75" customHeight="1" thickBot="1" x14ac:dyDescent="0.3">
      <c r="A42" s="96"/>
      <c r="B42" s="27" t="s">
        <v>16</v>
      </c>
      <c r="C42" s="27"/>
      <c r="D42" s="27"/>
      <c r="E42" s="27"/>
      <c r="F42" s="27">
        <v>1</v>
      </c>
      <c r="G42" s="27" t="s">
        <v>147</v>
      </c>
    </row>
    <row r="43" spans="1:7" ht="25.5" customHeight="1" thickBot="1" x14ac:dyDescent="0.3">
      <c r="A43" s="96"/>
      <c r="B43" s="27" t="s">
        <v>17</v>
      </c>
      <c r="C43" s="27"/>
      <c r="D43" s="27"/>
      <c r="E43" s="27">
        <v>1</v>
      </c>
      <c r="F43" s="27"/>
      <c r="G43" s="27" t="s">
        <v>148</v>
      </c>
    </row>
    <row r="44" spans="1:7" ht="25.5" customHeight="1" thickBot="1" x14ac:dyDescent="0.3">
      <c r="A44" s="96"/>
      <c r="B44" s="27" t="s">
        <v>75</v>
      </c>
      <c r="C44" s="27"/>
      <c r="D44" s="27"/>
      <c r="E44" s="27">
        <v>1</v>
      </c>
      <c r="F44" s="27"/>
      <c r="G44" s="27" t="s">
        <v>149</v>
      </c>
    </row>
    <row r="45" spans="1:7" ht="25.5" customHeight="1" thickBot="1" x14ac:dyDescent="0.3">
      <c r="A45" s="96"/>
      <c r="B45" s="27" t="s">
        <v>123</v>
      </c>
      <c r="C45" s="27"/>
      <c r="D45" s="27"/>
      <c r="E45" s="27">
        <v>1</v>
      </c>
      <c r="F45" s="27"/>
      <c r="G45" s="27" t="s">
        <v>150</v>
      </c>
    </row>
    <row r="46" spans="1:7" ht="25.5" customHeight="1" thickBot="1" x14ac:dyDescent="0.3">
      <c r="A46" s="96"/>
      <c r="B46" s="27" t="s">
        <v>18</v>
      </c>
      <c r="C46" s="27">
        <v>1</v>
      </c>
      <c r="D46" s="27"/>
      <c r="E46" s="27"/>
      <c r="F46" s="27"/>
      <c r="G46" s="27" t="s">
        <v>151</v>
      </c>
    </row>
    <row r="47" spans="1:7" ht="25.5" customHeight="1" thickBot="1" x14ac:dyDescent="0.3">
      <c r="A47" s="97"/>
      <c r="B47" s="30" t="s">
        <v>4</v>
      </c>
      <c r="C47" s="30">
        <f>SUM(C37+C38+C39+C40+C41+C42+C43+C44+C45+C46)</f>
        <v>4</v>
      </c>
      <c r="D47" s="30">
        <f>SUM(D37+D38+D39+D40+D41+D42+D43+D44+D45+D46)</f>
        <v>1</v>
      </c>
      <c r="E47" s="30">
        <f>SUM(E37+E38+E39+E40+E41+E42+E43+E44+E45+E46)</f>
        <v>4</v>
      </c>
      <c r="F47" s="30">
        <f>SUM(F37+F38+F39+F40+F41+F42+F43+F44+F45+F46)</f>
        <v>1</v>
      </c>
      <c r="G47" s="40">
        <f>((C47*$I$11)+(D47*$I$12)+(E47*$I$13)+(F47*I$14))/10</f>
        <v>2.2000000000000002</v>
      </c>
    </row>
    <row r="48" spans="1:7" ht="25.5" customHeight="1" thickBot="1" x14ac:dyDescent="0.3">
      <c r="A48" s="96" t="s">
        <v>19</v>
      </c>
      <c r="B48" s="27" t="s">
        <v>20</v>
      </c>
      <c r="C48" s="27"/>
      <c r="D48" s="27"/>
      <c r="E48" s="27"/>
      <c r="F48" s="27">
        <v>1</v>
      </c>
      <c r="G48" s="27" t="s">
        <v>152</v>
      </c>
    </row>
    <row r="49" spans="1:7" ht="25.5" customHeight="1" thickBot="1" x14ac:dyDescent="0.3">
      <c r="A49" s="96"/>
      <c r="B49" s="27" t="s">
        <v>21</v>
      </c>
      <c r="C49" s="27"/>
      <c r="D49" s="27"/>
      <c r="E49" s="27"/>
      <c r="F49" s="27">
        <v>1</v>
      </c>
      <c r="G49" s="27" t="s">
        <v>153</v>
      </c>
    </row>
    <row r="50" spans="1:7" ht="25.5" customHeight="1" thickBot="1" x14ac:dyDescent="0.3">
      <c r="A50" s="96"/>
      <c r="B50" s="27" t="s">
        <v>22</v>
      </c>
      <c r="C50" s="27">
        <v>1</v>
      </c>
      <c r="D50" s="27"/>
      <c r="E50" s="27"/>
      <c r="F50" s="27"/>
      <c r="G50" s="27" t="s">
        <v>154</v>
      </c>
    </row>
    <row r="51" spans="1:7" ht="25.5" customHeight="1" thickBot="1" x14ac:dyDescent="0.3">
      <c r="A51" s="97"/>
      <c r="B51" s="30" t="s">
        <v>4</v>
      </c>
      <c r="C51" s="30">
        <f>SUM(C48+C49+C50)</f>
        <v>1</v>
      </c>
      <c r="D51" s="30">
        <f>SUM(D48+D49+D50)</f>
        <v>0</v>
      </c>
      <c r="E51" s="30">
        <f>SUM(E48+E49+E50)</f>
        <v>0</v>
      </c>
      <c r="F51" s="30">
        <f>SUM(F48+F49+F50)</f>
        <v>2</v>
      </c>
      <c r="G51" s="40">
        <f>((C51*$I$11)+(D51*$I$12)+(E51*$I$13)+(F51*I$14))/3</f>
        <v>3</v>
      </c>
    </row>
    <row r="52" spans="1:7" ht="25.5" customHeight="1" thickBot="1" x14ac:dyDescent="0.3">
      <c r="A52" s="101" t="s">
        <v>78</v>
      </c>
      <c r="B52" s="102"/>
      <c r="C52" s="21">
        <f>SUM(C16+C22+C31+C36+C47+C51)</f>
        <v>8</v>
      </c>
      <c r="D52" s="21">
        <f>SUM(D16+D22+D31+D36+D47+D51)</f>
        <v>5</v>
      </c>
      <c r="E52" s="21">
        <f>SUM(E16+E22+E31+E36+E47+E51)</f>
        <v>15</v>
      </c>
      <c r="F52" s="21">
        <f>SUM(F16+F22+F31+F36+F47+F51)</f>
        <v>6</v>
      </c>
      <c r="G52" s="131">
        <f>((C52*$I$11)+(D52*$I$12)+(E52*$I$13)+(F52*I$14))/35</f>
        <v>2.4857142857142858</v>
      </c>
    </row>
    <row r="53" spans="1:7" ht="25.5" customHeight="1" thickBot="1" x14ac:dyDescent="0.3">
      <c r="A53" s="103"/>
      <c r="B53" s="104"/>
      <c r="C53" s="22">
        <f>C52/34*100</f>
        <v>23.52941176470588</v>
      </c>
      <c r="D53" s="22">
        <f>D52/34*100</f>
        <v>14.705882352941178</v>
      </c>
      <c r="E53" s="22">
        <f>E52/34*100</f>
        <v>44.117647058823529</v>
      </c>
      <c r="F53" s="22">
        <f>F52/34*100</f>
        <v>17.647058823529413</v>
      </c>
      <c r="G53" s="132"/>
    </row>
    <row r="54" spans="1:7" x14ac:dyDescent="0.25">
      <c r="A54" s="8"/>
      <c r="B54" s="9"/>
      <c r="C54" s="9"/>
      <c r="D54" s="9"/>
      <c r="E54" s="9"/>
      <c r="F54" s="9"/>
      <c r="G54" s="9"/>
    </row>
    <row r="55" spans="1:7" ht="15.75" thickBot="1" x14ac:dyDescent="0.3">
      <c r="A55" s="8"/>
      <c r="B55" s="9"/>
      <c r="C55" s="9"/>
      <c r="D55" s="9"/>
      <c r="E55" s="9"/>
      <c r="F55" s="39">
        <f>C53+D53+E53+F53</f>
        <v>100</v>
      </c>
      <c r="G55" s="9"/>
    </row>
    <row r="56" spans="1:7" ht="27" customHeight="1" thickBot="1" x14ac:dyDescent="0.3">
      <c r="A56" s="106" t="s">
        <v>127</v>
      </c>
      <c r="B56" s="107"/>
      <c r="C56" s="107"/>
      <c r="D56" s="107"/>
      <c r="E56" s="107"/>
      <c r="F56" s="107"/>
      <c r="G56" s="108"/>
    </row>
    <row r="57" spans="1:7" ht="24" customHeight="1" thickBot="1" x14ac:dyDescent="0.3">
      <c r="A57" s="126" t="s">
        <v>0</v>
      </c>
      <c r="B57" s="126" t="s">
        <v>1</v>
      </c>
      <c r="C57" s="128" t="s">
        <v>125</v>
      </c>
      <c r="D57" s="129"/>
      <c r="E57" s="129"/>
      <c r="F57" s="130"/>
      <c r="G57" s="126" t="s">
        <v>2</v>
      </c>
    </row>
    <row r="58" spans="1:7" ht="18" customHeight="1" thickBot="1" x14ac:dyDescent="0.3">
      <c r="A58" s="127"/>
      <c r="B58" s="127"/>
      <c r="C58" s="16" t="s">
        <v>65</v>
      </c>
      <c r="D58" s="16" t="s">
        <v>66</v>
      </c>
      <c r="E58" s="16" t="s">
        <v>67</v>
      </c>
      <c r="F58" s="16" t="s">
        <v>68</v>
      </c>
      <c r="G58" s="127"/>
    </row>
    <row r="59" spans="1:7" ht="48" customHeight="1" thickBot="1" x14ac:dyDescent="0.3">
      <c r="A59" s="95" t="s">
        <v>56</v>
      </c>
      <c r="B59" s="27" t="s">
        <v>23</v>
      </c>
      <c r="C59" s="27"/>
      <c r="D59" s="27">
        <v>1</v>
      </c>
      <c r="E59" s="27"/>
      <c r="F59" s="27"/>
      <c r="G59" s="41" t="s">
        <v>164</v>
      </c>
    </row>
    <row r="60" spans="1:7" ht="25.5" customHeight="1" thickBot="1" x14ac:dyDescent="0.3">
      <c r="A60" s="96"/>
      <c r="B60" s="27" t="s">
        <v>84</v>
      </c>
      <c r="C60" s="27"/>
      <c r="D60" s="27">
        <v>1</v>
      </c>
      <c r="E60" s="27"/>
      <c r="F60" s="27"/>
      <c r="G60" s="41" t="s">
        <v>165</v>
      </c>
    </row>
    <row r="61" spans="1:7" ht="25.5" customHeight="1" thickBot="1" x14ac:dyDescent="0.3">
      <c r="A61" s="96"/>
      <c r="B61" s="27" t="s">
        <v>74</v>
      </c>
      <c r="C61" s="27"/>
      <c r="D61" s="27">
        <v>1</v>
      </c>
      <c r="E61" s="27"/>
      <c r="F61" s="27"/>
      <c r="G61" s="41" t="s">
        <v>166</v>
      </c>
    </row>
    <row r="62" spans="1:7" ht="25.5" customHeight="1" thickBot="1" x14ac:dyDescent="0.3">
      <c r="A62" s="96"/>
      <c r="B62" s="27" t="s">
        <v>24</v>
      </c>
      <c r="C62" s="27"/>
      <c r="D62" s="27">
        <v>1</v>
      </c>
      <c r="E62" s="27"/>
      <c r="F62" s="27"/>
      <c r="G62" s="41" t="s">
        <v>167</v>
      </c>
    </row>
    <row r="63" spans="1:7" ht="25.5" customHeight="1" thickBot="1" x14ac:dyDescent="0.3">
      <c r="A63" s="96"/>
      <c r="B63" s="27" t="s">
        <v>85</v>
      </c>
      <c r="C63" s="27"/>
      <c r="D63" s="27"/>
      <c r="E63" s="27">
        <v>1</v>
      </c>
      <c r="F63" s="27"/>
      <c r="G63" s="41" t="s">
        <v>168</v>
      </c>
    </row>
    <row r="64" spans="1:7" ht="25.5" customHeight="1" thickBot="1" x14ac:dyDescent="0.3">
      <c r="A64" s="97"/>
      <c r="B64" s="30" t="s">
        <v>4</v>
      </c>
      <c r="C64" s="30">
        <f>SUM(C59:C63)</f>
        <v>0</v>
      </c>
      <c r="D64" s="30">
        <f>SUM(D59:D63)</f>
        <v>4</v>
      </c>
      <c r="E64" s="30">
        <f>SUM(E59:E63)</f>
        <v>1</v>
      </c>
      <c r="F64" s="30">
        <f>SUM(F59:F63)</f>
        <v>0</v>
      </c>
      <c r="G64" s="37">
        <f>((C64*$I$11)+(D64*$I$12)+(E64*$I$13)+(F64*I$14))/5</f>
        <v>2.2000000000000002</v>
      </c>
    </row>
    <row r="65" spans="1:7" ht="34.5" customHeight="1" thickBot="1" x14ac:dyDescent="0.3">
      <c r="A65" s="95" t="s">
        <v>57</v>
      </c>
      <c r="B65" s="29" t="s">
        <v>86</v>
      </c>
      <c r="C65" s="29">
        <v>1</v>
      </c>
      <c r="D65" s="29"/>
      <c r="E65" s="29"/>
      <c r="F65" s="29"/>
      <c r="G65" s="42" t="s">
        <v>169</v>
      </c>
    </row>
    <row r="66" spans="1:7" ht="25.5" customHeight="1" thickBot="1" x14ac:dyDescent="0.3">
      <c r="A66" s="96"/>
      <c r="B66" s="29" t="s">
        <v>25</v>
      </c>
      <c r="C66" s="29">
        <v>1</v>
      </c>
      <c r="D66" s="29"/>
      <c r="E66" s="29"/>
      <c r="F66" s="29"/>
      <c r="G66" s="42" t="s">
        <v>170</v>
      </c>
    </row>
    <row r="67" spans="1:7" ht="25.5" customHeight="1" thickBot="1" x14ac:dyDescent="0.3">
      <c r="A67" s="96"/>
      <c r="B67" s="29" t="s">
        <v>87</v>
      </c>
      <c r="C67" s="29">
        <v>1</v>
      </c>
      <c r="D67" s="29"/>
      <c r="E67" s="29"/>
      <c r="F67" s="29"/>
      <c r="G67" s="42" t="s">
        <v>171</v>
      </c>
    </row>
    <row r="68" spans="1:7" ht="25.5" customHeight="1" x14ac:dyDescent="0.25">
      <c r="A68" s="96"/>
      <c r="B68" s="119" t="s">
        <v>26</v>
      </c>
      <c r="C68" s="119"/>
      <c r="D68" s="119"/>
      <c r="E68" s="119">
        <v>1</v>
      </c>
      <c r="F68" s="119"/>
      <c r="G68" s="42" t="s">
        <v>172</v>
      </c>
    </row>
    <row r="69" spans="1:7" ht="25.5" customHeight="1" thickBot="1" x14ac:dyDescent="0.3">
      <c r="A69" s="96"/>
      <c r="B69" s="120"/>
      <c r="C69" s="120"/>
      <c r="D69" s="120"/>
      <c r="E69" s="120"/>
      <c r="F69" s="120"/>
      <c r="G69" s="43" t="s">
        <v>173</v>
      </c>
    </row>
    <row r="70" spans="1:7" ht="25.5" customHeight="1" thickBot="1" x14ac:dyDescent="0.3">
      <c r="A70" s="97"/>
      <c r="B70" s="30" t="s">
        <v>4</v>
      </c>
      <c r="C70" s="30">
        <f>SUM(C65+C66+C67+C68)</f>
        <v>3</v>
      </c>
      <c r="D70" s="30">
        <f>SUM(D65+D66+D67+D68)</f>
        <v>0</v>
      </c>
      <c r="E70" s="30">
        <v>1</v>
      </c>
      <c r="F70" s="30">
        <v>0</v>
      </c>
      <c r="G70" s="46">
        <f>((C70*$I$11)+(D70*$I$12)+(E70*$I$13)+(F70*I$14))/4</f>
        <v>1.5</v>
      </c>
    </row>
    <row r="71" spans="1:7" ht="36" customHeight="1" thickBot="1" x14ac:dyDescent="0.3">
      <c r="A71" s="95" t="s">
        <v>58</v>
      </c>
      <c r="B71" s="27" t="s">
        <v>88</v>
      </c>
      <c r="C71" s="27"/>
      <c r="D71" s="27"/>
      <c r="E71" s="27"/>
      <c r="F71" s="27">
        <v>1</v>
      </c>
      <c r="G71" s="41" t="s">
        <v>181</v>
      </c>
    </row>
    <row r="72" spans="1:7" ht="36" customHeight="1" thickBot="1" x14ac:dyDescent="0.3">
      <c r="A72" s="96"/>
      <c r="B72" s="27" t="s">
        <v>89</v>
      </c>
      <c r="C72" s="27"/>
      <c r="D72" s="27"/>
      <c r="E72" s="27">
        <v>1</v>
      </c>
      <c r="F72" s="27"/>
      <c r="G72" s="41" t="s">
        <v>174</v>
      </c>
    </row>
    <row r="73" spans="1:7" ht="36.75" customHeight="1" thickBot="1" x14ac:dyDescent="0.3">
      <c r="A73" s="96"/>
      <c r="B73" s="27" t="s">
        <v>90</v>
      </c>
      <c r="C73" s="27"/>
      <c r="D73" s="27">
        <v>1</v>
      </c>
      <c r="E73" s="27"/>
      <c r="F73" s="27"/>
      <c r="G73" s="41" t="s">
        <v>175</v>
      </c>
    </row>
    <row r="74" spans="1:7" ht="25.5" customHeight="1" thickBot="1" x14ac:dyDescent="0.3">
      <c r="A74" s="96"/>
      <c r="B74" s="27" t="s">
        <v>91</v>
      </c>
      <c r="C74" s="27"/>
      <c r="D74" s="27"/>
      <c r="E74" s="27">
        <v>1</v>
      </c>
      <c r="F74" s="27"/>
      <c r="G74" s="41" t="s">
        <v>176</v>
      </c>
    </row>
    <row r="75" spans="1:7" ht="25.5" customHeight="1" thickBot="1" x14ac:dyDescent="0.3">
      <c r="A75" s="97"/>
      <c r="B75" s="30" t="s">
        <v>4</v>
      </c>
      <c r="C75" s="30">
        <v>0</v>
      </c>
      <c r="D75" s="30">
        <v>3</v>
      </c>
      <c r="E75" s="30">
        <v>1</v>
      </c>
      <c r="F75" s="30">
        <v>0</v>
      </c>
      <c r="G75" s="45">
        <f>((C75*$I$11)+(D75*$I$12)+(E75*$I$13)+(F75*I$14))/4</f>
        <v>2.25</v>
      </c>
    </row>
    <row r="76" spans="1:7" ht="34.5" customHeight="1" thickBot="1" x14ac:dyDescent="0.3">
      <c r="A76" s="95" t="s">
        <v>59</v>
      </c>
      <c r="B76" s="27" t="s">
        <v>92</v>
      </c>
      <c r="C76" s="27"/>
      <c r="D76" s="27"/>
      <c r="E76" s="27">
        <v>1</v>
      </c>
      <c r="F76" s="27"/>
      <c r="G76" s="41" t="s">
        <v>182</v>
      </c>
    </row>
    <row r="77" spans="1:7" ht="25.5" customHeight="1" thickBot="1" x14ac:dyDescent="0.3">
      <c r="A77" s="96"/>
      <c r="B77" s="27" t="s">
        <v>93</v>
      </c>
      <c r="C77" s="27"/>
      <c r="D77" s="27"/>
      <c r="E77" s="27">
        <v>1</v>
      </c>
      <c r="F77" s="27"/>
      <c r="G77" s="41" t="s">
        <v>177</v>
      </c>
    </row>
    <row r="78" spans="1:7" ht="25.5" customHeight="1" thickBot="1" x14ac:dyDescent="0.3">
      <c r="A78" s="96"/>
      <c r="B78" s="27" t="s">
        <v>27</v>
      </c>
      <c r="C78" s="27">
        <v>1</v>
      </c>
      <c r="D78" s="27"/>
      <c r="E78" s="27"/>
      <c r="F78" s="27"/>
      <c r="G78" s="41" t="s">
        <v>178</v>
      </c>
    </row>
    <row r="79" spans="1:7" ht="32.25" customHeight="1" thickBot="1" x14ac:dyDescent="0.3">
      <c r="A79" s="96"/>
      <c r="B79" s="27" t="s">
        <v>94</v>
      </c>
      <c r="C79" s="27"/>
      <c r="D79" s="27"/>
      <c r="E79" s="27">
        <v>1</v>
      </c>
      <c r="F79" s="27"/>
      <c r="G79" s="41" t="s">
        <v>179</v>
      </c>
    </row>
    <row r="80" spans="1:7" ht="39" customHeight="1" thickBot="1" x14ac:dyDescent="0.3">
      <c r="A80" s="96"/>
      <c r="B80" s="27" t="s">
        <v>95</v>
      </c>
      <c r="C80" s="27"/>
      <c r="D80" s="27"/>
      <c r="E80" s="27">
        <v>1</v>
      </c>
      <c r="F80" s="27"/>
      <c r="G80" s="41" t="s">
        <v>183</v>
      </c>
    </row>
    <row r="81" spans="1:7" ht="47.25" customHeight="1" thickBot="1" x14ac:dyDescent="0.3">
      <c r="A81" s="96"/>
      <c r="B81" s="27" t="s">
        <v>28</v>
      </c>
      <c r="C81" s="27">
        <v>1</v>
      </c>
      <c r="D81" s="27"/>
      <c r="E81" s="27"/>
      <c r="F81" s="27"/>
      <c r="G81" s="41" t="s">
        <v>180</v>
      </c>
    </row>
    <row r="82" spans="1:7" ht="25.5" customHeight="1" thickBot="1" x14ac:dyDescent="0.3">
      <c r="A82" s="97"/>
      <c r="B82" s="30" t="s">
        <v>4</v>
      </c>
      <c r="C82" s="30">
        <f>SUM(C76+C77+C78+C79+C80+C81)</f>
        <v>2</v>
      </c>
      <c r="D82" s="30">
        <f>SUM(D76+D77+D78+D79+D80+D81)</f>
        <v>0</v>
      </c>
      <c r="E82" s="30">
        <f>SUM(E76+E77+E78+E79+E80+E81)</f>
        <v>4</v>
      </c>
      <c r="F82" s="30">
        <f>SUM(F76+F77+F78+F79+F80+F81)</f>
        <v>0</v>
      </c>
      <c r="G82" s="45">
        <f>((C82*$I$11)+(D82*$I$12)+(E82*$I$13)+(F82*I$14))/6</f>
        <v>2.3333333333333335</v>
      </c>
    </row>
    <row r="83" spans="1:7" ht="25.5" customHeight="1" thickBot="1" x14ac:dyDescent="0.3">
      <c r="A83" s="101" t="s">
        <v>79</v>
      </c>
      <c r="B83" s="102"/>
      <c r="C83" s="44">
        <f>SUM(C64+C70+C75+C82)</f>
        <v>5</v>
      </c>
      <c r="D83" s="44">
        <v>7</v>
      </c>
      <c r="E83" s="44">
        <f>SUM(E64+E70+E75+E82)</f>
        <v>7</v>
      </c>
      <c r="F83" s="44">
        <f>SUM(F64+F70+F75+F82)</f>
        <v>0</v>
      </c>
      <c r="G83" s="113">
        <f>((C83*$I$11)+(D83*$I$12)+(E83*$I$13)+(F83*I$14))/19</f>
        <v>2.1052631578947367</v>
      </c>
    </row>
    <row r="84" spans="1:7" ht="25.5" customHeight="1" x14ac:dyDescent="0.25">
      <c r="A84" s="124"/>
      <c r="B84" s="125"/>
      <c r="C84" s="122">
        <f>C83/19*100</f>
        <v>26.315789473684209</v>
      </c>
      <c r="D84" s="122">
        <f>D83/19*100</f>
        <v>36.84210526315789</v>
      </c>
      <c r="E84" s="122">
        <f>E83/19*100</f>
        <v>36.84210526315789</v>
      </c>
      <c r="F84" s="122">
        <f>F83/19*100</f>
        <v>0</v>
      </c>
      <c r="G84" s="121"/>
    </row>
    <row r="85" spans="1:7" ht="0.75" customHeight="1" thickBot="1" x14ac:dyDescent="0.3">
      <c r="A85" s="103"/>
      <c r="B85" s="104"/>
      <c r="C85" s="123"/>
      <c r="D85" s="123"/>
      <c r="E85" s="123"/>
      <c r="F85" s="123"/>
      <c r="G85" s="114"/>
    </row>
    <row r="86" spans="1:7" x14ac:dyDescent="0.25">
      <c r="A86" s="10"/>
      <c r="B86" s="9"/>
      <c r="C86" s="9"/>
      <c r="D86" s="9"/>
      <c r="E86" s="9"/>
      <c r="F86" s="9"/>
      <c r="G86" s="9"/>
    </row>
    <row r="87" spans="1:7" ht="15.75" thickBot="1" x14ac:dyDescent="0.3">
      <c r="A87" s="8"/>
      <c r="B87" s="9"/>
      <c r="C87" s="9"/>
      <c r="D87" s="9"/>
      <c r="E87" s="9"/>
      <c r="F87" s="9"/>
      <c r="G87" s="9"/>
    </row>
    <row r="88" spans="1:7" ht="27" customHeight="1" thickBot="1" x14ac:dyDescent="0.3">
      <c r="A88" s="115" t="s">
        <v>126</v>
      </c>
      <c r="B88" s="116"/>
      <c r="C88" s="116"/>
      <c r="D88" s="116"/>
      <c r="E88" s="116"/>
      <c r="F88" s="116"/>
      <c r="G88" s="117"/>
    </row>
    <row r="89" spans="1:7" ht="25.5" customHeight="1" thickBot="1" x14ac:dyDescent="0.3">
      <c r="A89" s="91" t="s">
        <v>0</v>
      </c>
      <c r="B89" s="91" t="s">
        <v>1</v>
      </c>
      <c r="C89" s="110" t="s">
        <v>125</v>
      </c>
      <c r="D89" s="111"/>
      <c r="E89" s="111"/>
      <c r="F89" s="112"/>
      <c r="G89" s="91" t="s">
        <v>2</v>
      </c>
    </row>
    <row r="90" spans="1:7" ht="20.25" customHeight="1" thickBot="1" x14ac:dyDescent="0.3">
      <c r="A90" s="118"/>
      <c r="B90" s="118"/>
      <c r="C90" s="47" t="s">
        <v>65</v>
      </c>
      <c r="D90" s="47" t="s">
        <v>66</v>
      </c>
      <c r="E90" s="47" t="s">
        <v>67</v>
      </c>
      <c r="F90" s="47" t="s">
        <v>68</v>
      </c>
      <c r="G90" s="105"/>
    </row>
    <row r="91" spans="1:7" ht="39.75" customHeight="1" thickBot="1" x14ac:dyDescent="0.3">
      <c r="A91" s="98" t="s">
        <v>60</v>
      </c>
      <c r="B91" s="26" t="s">
        <v>96</v>
      </c>
      <c r="C91" s="52"/>
      <c r="D91" s="52">
        <v>1</v>
      </c>
      <c r="E91" s="52"/>
      <c r="F91" s="52"/>
      <c r="G91" s="41" t="s">
        <v>200</v>
      </c>
    </row>
    <row r="92" spans="1:7" ht="39.75" customHeight="1" thickBot="1" x14ac:dyDescent="0.3">
      <c r="A92" s="99"/>
      <c r="B92" s="17" t="s">
        <v>97</v>
      </c>
      <c r="C92" s="52"/>
      <c r="D92" s="52">
        <v>1</v>
      </c>
      <c r="E92" s="52"/>
      <c r="F92" s="52"/>
      <c r="G92" s="41" t="s">
        <v>185</v>
      </c>
    </row>
    <row r="93" spans="1:7" ht="38.25" customHeight="1" thickBot="1" x14ac:dyDescent="0.3">
      <c r="A93" s="99"/>
      <c r="B93" s="17" t="s">
        <v>29</v>
      </c>
      <c r="C93" s="52"/>
      <c r="D93" s="52">
        <v>1</v>
      </c>
      <c r="E93" s="52"/>
      <c r="F93" s="52"/>
      <c r="G93" s="41" t="s">
        <v>186</v>
      </c>
    </row>
    <row r="94" spans="1:7" ht="25.5" customHeight="1" thickBot="1" x14ac:dyDescent="0.3">
      <c r="A94" s="100"/>
      <c r="B94" s="30" t="s">
        <v>4</v>
      </c>
      <c r="C94" s="30">
        <f>SUM(C91+C92+C93)</f>
        <v>0</v>
      </c>
      <c r="D94" s="30">
        <f>SUM(D91+D92+D93)</f>
        <v>3</v>
      </c>
      <c r="E94" s="30">
        <f>SUM(E91+E92+E93)</f>
        <v>0</v>
      </c>
      <c r="F94" s="30">
        <f>SUM(F91+F92+F93)</f>
        <v>0</v>
      </c>
      <c r="G94" s="56">
        <f>((C94*$I$11)+(D94*$I$12)+(E94*$I$13)+(F94*I$14))/3</f>
        <v>2</v>
      </c>
    </row>
    <row r="95" spans="1:7" ht="36.75" thickBot="1" x14ac:dyDescent="0.3">
      <c r="A95" s="98" t="s">
        <v>82</v>
      </c>
      <c r="B95" s="23" t="s">
        <v>30</v>
      </c>
      <c r="C95" s="23">
        <v>1</v>
      </c>
      <c r="D95" s="23"/>
      <c r="E95" s="23"/>
      <c r="F95" s="23"/>
      <c r="G95" s="29" t="s">
        <v>189</v>
      </c>
    </row>
    <row r="96" spans="1:7" ht="36.75" thickBot="1" x14ac:dyDescent="0.3">
      <c r="A96" s="99"/>
      <c r="B96" s="23" t="s">
        <v>98</v>
      </c>
      <c r="C96" s="23">
        <v>1</v>
      </c>
      <c r="D96" s="23"/>
      <c r="E96" s="23"/>
      <c r="F96" s="23"/>
      <c r="G96" s="29" t="s">
        <v>190</v>
      </c>
    </row>
    <row r="97" spans="1:7" ht="48.75" thickBot="1" x14ac:dyDescent="0.3">
      <c r="A97" s="99"/>
      <c r="B97" s="23" t="s">
        <v>31</v>
      </c>
      <c r="C97" s="23">
        <v>1</v>
      </c>
      <c r="D97" s="23"/>
      <c r="E97" s="23"/>
      <c r="F97" s="23"/>
      <c r="G97" s="29" t="s">
        <v>191</v>
      </c>
    </row>
    <row r="98" spans="1:7" ht="36.75" thickBot="1" x14ac:dyDescent="0.3">
      <c r="A98" s="99"/>
      <c r="B98" s="25" t="s">
        <v>99</v>
      </c>
      <c r="C98" s="25"/>
      <c r="D98" s="25">
        <v>1</v>
      </c>
      <c r="E98" s="25"/>
      <c r="F98" s="25"/>
      <c r="G98" s="32" t="s">
        <v>192</v>
      </c>
    </row>
    <row r="99" spans="1:7" ht="36.75" thickBot="1" x14ac:dyDescent="0.3">
      <c r="A99" s="99"/>
      <c r="B99" s="17" t="s">
        <v>100</v>
      </c>
      <c r="C99" s="17"/>
      <c r="D99" s="17">
        <v>1</v>
      </c>
      <c r="E99" s="17"/>
      <c r="F99" s="17"/>
      <c r="G99" s="27" t="s">
        <v>193</v>
      </c>
    </row>
    <row r="100" spans="1:7" ht="72.75" thickBot="1" x14ac:dyDescent="0.3">
      <c r="A100" s="99"/>
      <c r="B100" s="23" t="s">
        <v>32</v>
      </c>
      <c r="C100" s="23">
        <v>1</v>
      </c>
      <c r="D100" s="23"/>
      <c r="E100" s="23"/>
      <c r="F100" s="23"/>
      <c r="G100" s="29" t="s">
        <v>187</v>
      </c>
    </row>
    <row r="101" spans="1:7" ht="36.75" thickBot="1" x14ac:dyDescent="0.3">
      <c r="A101" s="99"/>
      <c r="B101" s="23" t="s">
        <v>101</v>
      </c>
      <c r="C101" s="23">
        <v>1</v>
      </c>
      <c r="D101" s="23"/>
      <c r="E101" s="23"/>
      <c r="F101" s="23"/>
      <c r="G101" s="29" t="s">
        <v>194</v>
      </c>
    </row>
    <row r="102" spans="1:7" ht="25.5" customHeight="1" thickBot="1" x14ac:dyDescent="0.3">
      <c r="A102" s="100"/>
      <c r="B102" s="48" t="s">
        <v>4</v>
      </c>
      <c r="C102" s="49">
        <f>SUM(C95+C96+C97+C98+C99+C100+C101)</f>
        <v>5</v>
      </c>
      <c r="D102" s="49">
        <f>SUM(D95+D96+D97+D98+D99+D100+D101)</f>
        <v>2</v>
      </c>
      <c r="E102" s="49">
        <f>SUM(E95+E96+E97+E98+E99+E100+E101)</f>
        <v>0</v>
      </c>
      <c r="F102" s="49">
        <f>SUM(F95+F96+F97+F98+F99+F100+F101)</f>
        <v>0</v>
      </c>
      <c r="G102" s="57">
        <f>((C102*$I$11)+(D102*$I$12)+(E102*$I$13)+(F102*I$14))/7</f>
        <v>1.2857142857142858</v>
      </c>
    </row>
    <row r="103" spans="1:7" ht="36.75" thickBot="1" x14ac:dyDescent="0.3">
      <c r="A103" s="98" t="s">
        <v>61</v>
      </c>
      <c r="B103" s="23" t="s">
        <v>102</v>
      </c>
      <c r="C103" s="23"/>
      <c r="D103" s="23">
        <v>1</v>
      </c>
      <c r="E103" s="23"/>
      <c r="F103" s="23"/>
      <c r="G103" s="29" t="s">
        <v>195</v>
      </c>
    </row>
    <row r="104" spans="1:7" ht="96.75" thickBot="1" x14ac:dyDescent="0.3">
      <c r="A104" s="99"/>
      <c r="B104" s="23" t="s">
        <v>33</v>
      </c>
      <c r="C104" s="23">
        <v>1</v>
      </c>
      <c r="D104" s="23"/>
      <c r="E104" s="23"/>
      <c r="F104" s="23"/>
      <c r="G104" s="29" t="s">
        <v>196</v>
      </c>
    </row>
    <row r="105" spans="1:7" ht="25.5" customHeight="1" thickBot="1" x14ac:dyDescent="0.3">
      <c r="A105" s="100"/>
      <c r="B105" s="48" t="s">
        <v>4</v>
      </c>
      <c r="C105" s="49">
        <f>SUM(C103+C104)</f>
        <v>1</v>
      </c>
      <c r="D105" s="49">
        <f>SUM(D103+D104)</f>
        <v>1</v>
      </c>
      <c r="E105" s="49">
        <f>SUM(E103+E104)</f>
        <v>0</v>
      </c>
      <c r="F105" s="49">
        <f>SUM(F103+F104)</f>
        <v>0</v>
      </c>
      <c r="G105" s="58">
        <f>((C105*$I$11)+(D105*$I$12)+(E105*$I$13)+(F105*I$14))/2</f>
        <v>1.5</v>
      </c>
    </row>
    <row r="106" spans="1:7" ht="36.75" thickBot="1" x14ac:dyDescent="0.3">
      <c r="A106" s="99" t="s">
        <v>34</v>
      </c>
      <c r="B106" s="17" t="s">
        <v>35</v>
      </c>
      <c r="C106" s="17"/>
      <c r="D106" s="17">
        <v>1</v>
      </c>
      <c r="E106" s="50"/>
      <c r="F106" s="25"/>
      <c r="G106" s="32" t="s">
        <v>197</v>
      </c>
    </row>
    <row r="107" spans="1:7" ht="24.75" thickBot="1" x14ac:dyDescent="0.3">
      <c r="A107" s="99"/>
      <c r="B107" s="17" t="s">
        <v>103</v>
      </c>
      <c r="C107" s="17">
        <v>1</v>
      </c>
      <c r="D107" s="17"/>
      <c r="E107" s="17"/>
      <c r="F107" s="17"/>
      <c r="G107" s="32" t="s">
        <v>207</v>
      </c>
    </row>
    <row r="108" spans="1:7" ht="36.75" thickBot="1" x14ac:dyDescent="0.3">
      <c r="A108" s="99"/>
      <c r="B108" s="25" t="s">
        <v>104</v>
      </c>
      <c r="C108" s="25">
        <v>1</v>
      </c>
      <c r="D108" s="25"/>
      <c r="E108" s="25"/>
      <c r="F108" s="25"/>
      <c r="G108" s="32" t="s">
        <v>206</v>
      </c>
    </row>
    <row r="109" spans="1:7" ht="36.75" thickBot="1" x14ac:dyDescent="0.3">
      <c r="A109" s="99"/>
      <c r="B109" s="17" t="s">
        <v>105</v>
      </c>
      <c r="C109" s="17"/>
      <c r="D109" s="17">
        <v>1</v>
      </c>
      <c r="E109" s="17"/>
      <c r="F109" s="17"/>
      <c r="G109" s="27" t="s">
        <v>198</v>
      </c>
    </row>
    <row r="110" spans="1:7" ht="48.75" thickBot="1" x14ac:dyDescent="0.3">
      <c r="A110" s="99"/>
      <c r="B110" s="23" t="s">
        <v>73</v>
      </c>
      <c r="C110" s="23"/>
      <c r="D110" s="23"/>
      <c r="E110" s="23">
        <v>1</v>
      </c>
      <c r="F110" s="23"/>
      <c r="G110" s="29" t="s">
        <v>205</v>
      </c>
    </row>
    <row r="111" spans="1:7" ht="36.75" thickBot="1" x14ac:dyDescent="0.3">
      <c r="A111" s="99"/>
      <c r="B111" s="23" t="s">
        <v>188</v>
      </c>
      <c r="C111" s="53"/>
      <c r="D111" s="53">
        <v>1</v>
      </c>
      <c r="E111" s="53"/>
      <c r="F111" s="53"/>
      <c r="G111" s="54" t="s">
        <v>204</v>
      </c>
    </row>
    <row r="112" spans="1:7" ht="36.75" thickBot="1" x14ac:dyDescent="0.3">
      <c r="A112" s="99"/>
      <c r="B112" s="25" t="s">
        <v>106</v>
      </c>
      <c r="C112" s="26">
        <v>1</v>
      </c>
      <c r="D112" s="26"/>
      <c r="E112" s="26"/>
      <c r="F112" s="26"/>
      <c r="G112" s="36" t="s">
        <v>203</v>
      </c>
    </row>
    <row r="113" spans="1:7" ht="48.75" thickBot="1" x14ac:dyDescent="0.3">
      <c r="A113" s="99"/>
      <c r="B113" s="17" t="s">
        <v>107</v>
      </c>
      <c r="C113" s="17">
        <v>1</v>
      </c>
      <c r="D113" s="17"/>
      <c r="E113" s="17"/>
      <c r="F113" s="17"/>
      <c r="G113" s="27" t="s">
        <v>199</v>
      </c>
    </row>
    <row r="114" spans="1:7" ht="24.75" thickBot="1" x14ac:dyDescent="0.3">
      <c r="A114" s="99"/>
      <c r="B114" s="23" t="s">
        <v>72</v>
      </c>
      <c r="C114" s="23"/>
      <c r="D114" s="23">
        <v>1</v>
      </c>
      <c r="E114" s="23"/>
      <c r="F114" s="23"/>
      <c r="G114" s="29" t="s">
        <v>201</v>
      </c>
    </row>
    <row r="115" spans="1:7" ht="48.75" thickBot="1" x14ac:dyDescent="0.3">
      <c r="A115" s="99"/>
      <c r="B115" s="23" t="s">
        <v>71</v>
      </c>
      <c r="C115" s="23">
        <v>1</v>
      </c>
      <c r="D115" s="23"/>
      <c r="E115" s="23"/>
      <c r="F115" s="23"/>
      <c r="G115" s="29" t="s">
        <v>202</v>
      </c>
    </row>
    <row r="116" spans="1:7" ht="25.5" customHeight="1" thickBot="1" x14ac:dyDescent="0.3">
      <c r="A116" s="100"/>
      <c r="B116" s="48" t="s">
        <v>46</v>
      </c>
      <c r="C116" s="49">
        <f>SUM(C106+C107+C108+C109+C110+C112+C113+C114+C115+C111)</f>
        <v>5</v>
      </c>
      <c r="D116" s="49">
        <f>SUM(D106+D107+D108+D109+D110+D112+D113+D114+D115)</f>
        <v>3</v>
      </c>
      <c r="E116" s="49">
        <f>SUM(E106+E107+E108+E109+E110+E112+E113+E114+E115)</f>
        <v>1</v>
      </c>
      <c r="F116" s="49">
        <f>SUM(F106+F107+F108+F109+F110+F112+F113+F114+F115)</f>
        <v>0</v>
      </c>
      <c r="G116" s="57">
        <f>((C116*$I$11)+(D116*$I$12)+(E116*$I$13)+(F116*I$14))/9</f>
        <v>1.5555555555555556</v>
      </c>
    </row>
    <row r="117" spans="1:7" ht="72.75" thickBot="1" x14ac:dyDescent="0.3">
      <c r="A117" s="98" t="s">
        <v>36</v>
      </c>
      <c r="B117" s="17" t="s">
        <v>70</v>
      </c>
      <c r="C117" s="17"/>
      <c r="D117" s="17">
        <v>1</v>
      </c>
      <c r="E117" s="17"/>
      <c r="F117" s="17"/>
      <c r="G117" s="27" t="s">
        <v>208</v>
      </c>
    </row>
    <row r="118" spans="1:7" ht="60.75" thickBot="1" x14ac:dyDescent="0.3">
      <c r="A118" s="99"/>
      <c r="B118" s="17" t="s">
        <v>37</v>
      </c>
      <c r="C118" s="17"/>
      <c r="D118" s="17">
        <v>1</v>
      </c>
      <c r="E118" s="17"/>
      <c r="F118" s="17"/>
      <c r="G118" s="27" t="s">
        <v>211</v>
      </c>
    </row>
    <row r="119" spans="1:7" ht="36.75" thickBot="1" x14ac:dyDescent="0.3">
      <c r="A119" s="99"/>
      <c r="B119" s="17" t="s">
        <v>38</v>
      </c>
      <c r="C119" s="17"/>
      <c r="D119" s="17">
        <v>1</v>
      </c>
      <c r="E119" s="17"/>
      <c r="F119" s="17"/>
      <c r="G119" s="27" t="s">
        <v>210</v>
      </c>
    </row>
    <row r="120" spans="1:7" ht="48.75" thickBot="1" x14ac:dyDescent="0.3">
      <c r="A120" s="99"/>
      <c r="B120" s="17" t="s">
        <v>39</v>
      </c>
      <c r="C120" s="17"/>
      <c r="D120" s="17">
        <v>1</v>
      </c>
      <c r="E120" s="17"/>
      <c r="F120" s="17"/>
      <c r="G120" s="27" t="s">
        <v>209</v>
      </c>
    </row>
    <row r="121" spans="1:7" ht="25.5" customHeight="1" thickBot="1" x14ac:dyDescent="0.3">
      <c r="A121" s="100"/>
      <c r="B121" s="30" t="s">
        <v>46</v>
      </c>
      <c r="C121" s="30">
        <f>SUM(C117+C118+C119+C120)</f>
        <v>0</v>
      </c>
      <c r="D121" s="30">
        <f>SUM(D117+D118+D119+D120)</f>
        <v>4</v>
      </c>
      <c r="E121" s="30">
        <f>SUM(E117+E118+E119+E120)</f>
        <v>0</v>
      </c>
      <c r="F121" s="30">
        <f>SUM(F117+F118+F119+F120)</f>
        <v>0</v>
      </c>
      <c r="G121" s="56">
        <f>((C121*$I$11)+(D121*$I$12)+(E121*$I$13)+(F121*I$14))/4</f>
        <v>2</v>
      </c>
    </row>
    <row r="122" spans="1:7" ht="25.5" customHeight="1" thickBot="1" x14ac:dyDescent="0.3">
      <c r="A122" s="101" t="s">
        <v>184</v>
      </c>
      <c r="B122" s="102"/>
      <c r="C122" s="44">
        <f>SUM(C94+C102+C105+C116+C121)</f>
        <v>11</v>
      </c>
      <c r="D122" s="44">
        <f>SUM(D94+D102+D105+D116+D121)</f>
        <v>13</v>
      </c>
      <c r="E122" s="44">
        <f>SUM(E94+E102+E105+E116+E121)</f>
        <v>1</v>
      </c>
      <c r="F122" s="44">
        <f>SUM(F94+F102+F105+F116+F121)</f>
        <v>0</v>
      </c>
      <c r="G122" s="113">
        <f>((C122*$I$11)+(D122*$I$12)+(E122*$I$13)+(F122*I$14))/25</f>
        <v>1.6</v>
      </c>
    </row>
    <row r="123" spans="1:7" ht="25.5" customHeight="1" thickBot="1" x14ac:dyDescent="0.3">
      <c r="A123" s="103"/>
      <c r="B123" s="104"/>
      <c r="C123" s="55">
        <f>C122/26*100</f>
        <v>42.307692307692307</v>
      </c>
      <c r="D123" s="55">
        <f>D122/26*100</f>
        <v>50</v>
      </c>
      <c r="E123" s="55">
        <f>E122/26*100</f>
        <v>3.8461538461538463</v>
      </c>
      <c r="F123" s="55">
        <f>F122/26*100</f>
        <v>0</v>
      </c>
      <c r="G123" s="114"/>
    </row>
    <row r="124" spans="1:7" x14ac:dyDescent="0.25">
      <c r="A124" s="8"/>
      <c r="B124" s="9"/>
      <c r="C124" s="9"/>
      <c r="D124" s="9"/>
      <c r="E124" s="9"/>
      <c r="F124" s="9"/>
      <c r="G124" s="9"/>
    </row>
    <row r="125" spans="1:7" ht="15.75" thickBot="1" x14ac:dyDescent="0.3">
      <c r="A125" s="9"/>
      <c r="B125" s="9"/>
      <c r="C125" s="9"/>
      <c r="D125" s="9"/>
      <c r="E125" s="9"/>
      <c r="F125" s="9"/>
      <c r="G125" s="9"/>
    </row>
    <row r="126" spans="1:7" ht="27.75" customHeight="1" thickBot="1" x14ac:dyDescent="0.3">
      <c r="A126" s="106" t="s">
        <v>128</v>
      </c>
      <c r="B126" s="107"/>
      <c r="C126" s="107"/>
      <c r="D126" s="107"/>
      <c r="E126" s="107"/>
      <c r="F126" s="107"/>
      <c r="G126" s="108"/>
    </row>
    <row r="127" spans="1:7" ht="24" customHeight="1" thickBot="1" x14ac:dyDescent="0.3">
      <c r="A127" s="91" t="s">
        <v>0</v>
      </c>
      <c r="B127" s="91" t="s">
        <v>1</v>
      </c>
      <c r="C127" s="110" t="s">
        <v>125</v>
      </c>
      <c r="D127" s="111"/>
      <c r="E127" s="111"/>
      <c r="F127" s="112"/>
      <c r="G127" s="91" t="s">
        <v>2</v>
      </c>
    </row>
    <row r="128" spans="1:7" ht="18" customHeight="1" thickBot="1" x14ac:dyDescent="0.3">
      <c r="A128" s="109"/>
      <c r="B128" s="109"/>
      <c r="C128" s="16" t="s">
        <v>65</v>
      </c>
      <c r="D128" s="16" t="s">
        <v>66</v>
      </c>
      <c r="E128" s="16" t="s">
        <v>67</v>
      </c>
      <c r="F128" s="16" t="s">
        <v>68</v>
      </c>
      <c r="G128" s="92"/>
    </row>
    <row r="129" spans="1:7" s="1" customFormat="1" ht="51.75" thickBot="1" x14ac:dyDescent="0.3">
      <c r="A129" s="95" t="s">
        <v>40</v>
      </c>
      <c r="B129" s="29" t="s">
        <v>108</v>
      </c>
      <c r="C129" s="29"/>
      <c r="D129" s="29">
        <v>1</v>
      </c>
      <c r="E129" s="29"/>
      <c r="F129" s="29"/>
      <c r="G129" s="19" t="s">
        <v>213</v>
      </c>
    </row>
    <row r="130" spans="1:7" s="1" customFormat="1" ht="25.5" customHeight="1" thickBot="1" x14ac:dyDescent="0.3">
      <c r="A130" s="96"/>
      <c r="B130" s="29" t="s">
        <v>109</v>
      </c>
      <c r="C130" s="29">
        <v>1</v>
      </c>
      <c r="D130" s="29"/>
      <c r="E130" s="29"/>
      <c r="F130" s="29"/>
      <c r="G130" s="19" t="s">
        <v>212</v>
      </c>
    </row>
    <row r="131" spans="1:7" s="1" customFormat="1" ht="39" thickBot="1" x14ac:dyDescent="0.3">
      <c r="A131" s="96"/>
      <c r="B131" s="29" t="s">
        <v>41</v>
      </c>
      <c r="C131" s="29"/>
      <c r="D131" s="29"/>
      <c r="E131" s="29">
        <v>1</v>
      </c>
      <c r="F131" s="29"/>
      <c r="G131" s="19" t="s">
        <v>214</v>
      </c>
    </row>
    <row r="132" spans="1:7" s="1" customFormat="1" ht="25.5" customHeight="1" thickBot="1" x14ac:dyDescent="0.3">
      <c r="A132" s="96"/>
      <c r="B132" s="29" t="s">
        <v>42</v>
      </c>
      <c r="C132" s="29"/>
      <c r="D132" s="29">
        <v>1</v>
      </c>
      <c r="E132" s="29"/>
      <c r="F132" s="29"/>
      <c r="G132" s="19" t="s">
        <v>225</v>
      </c>
    </row>
    <row r="133" spans="1:7" s="1" customFormat="1" ht="25.5" customHeight="1" thickBot="1" x14ac:dyDescent="0.3">
      <c r="A133" s="97"/>
      <c r="B133" s="48" t="s">
        <v>46</v>
      </c>
      <c r="C133" s="49">
        <f>SUM(C129+C130+C131+C132)</f>
        <v>1</v>
      </c>
      <c r="D133" s="49">
        <f>SUM(D129+D130+D131+D132)</f>
        <v>2</v>
      </c>
      <c r="E133" s="49">
        <f>SUM(E129+E130+E131+E132)</f>
        <v>1</v>
      </c>
      <c r="F133" s="49">
        <f>SUM(F129+F130+F131+F132)</f>
        <v>0</v>
      </c>
      <c r="G133" s="65">
        <f>((C133*$I$11)+(D133*$I$12)+(E133*$I$13)+(F133*I$14))/4</f>
        <v>2</v>
      </c>
    </row>
    <row r="134" spans="1:7" s="1" customFormat="1" ht="25.5" customHeight="1" thickBot="1" x14ac:dyDescent="0.3">
      <c r="A134" s="95" t="s">
        <v>62</v>
      </c>
      <c r="B134" s="29" t="s">
        <v>69</v>
      </c>
      <c r="C134" s="29"/>
      <c r="D134" s="29"/>
      <c r="E134" s="29">
        <v>1</v>
      </c>
      <c r="F134" s="29"/>
      <c r="G134" s="24" t="s">
        <v>215</v>
      </c>
    </row>
    <row r="135" spans="1:7" s="1" customFormat="1" ht="25.5" customHeight="1" thickBot="1" x14ac:dyDescent="0.3">
      <c r="A135" s="96"/>
      <c r="B135" s="32" t="s">
        <v>43</v>
      </c>
      <c r="C135" s="36">
        <v>1</v>
      </c>
      <c r="D135" s="36"/>
      <c r="E135" s="36"/>
      <c r="F135" s="36"/>
      <c r="G135" s="20" t="s">
        <v>216</v>
      </c>
    </row>
    <row r="136" spans="1:7" s="1" customFormat="1" ht="25.5" customHeight="1" thickBot="1" x14ac:dyDescent="0.3">
      <c r="A136" s="96"/>
      <c r="B136" s="27" t="s">
        <v>110</v>
      </c>
      <c r="C136" s="27">
        <v>1</v>
      </c>
      <c r="D136" s="27"/>
      <c r="E136" s="27"/>
      <c r="F136" s="27"/>
      <c r="G136" s="18" t="s">
        <v>217</v>
      </c>
    </row>
    <row r="137" spans="1:7" s="1" customFormat="1" ht="25.5" customHeight="1" thickBot="1" x14ac:dyDescent="0.25">
      <c r="A137" s="96"/>
      <c r="B137" s="27" t="s">
        <v>44</v>
      </c>
      <c r="C137" s="27"/>
      <c r="D137" s="27">
        <v>1</v>
      </c>
      <c r="E137" s="27"/>
      <c r="F137" s="27"/>
      <c r="G137" s="64" t="s">
        <v>218</v>
      </c>
    </row>
    <row r="138" spans="1:7" s="1" customFormat="1" ht="25.5" customHeight="1" thickBot="1" x14ac:dyDescent="0.3">
      <c r="A138" s="97"/>
      <c r="B138" s="59" t="s">
        <v>46</v>
      </c>
      <c r="C138" s="49">
        <f>SUM(C134+C135+C136+C137)</f>
        <v>2</v>
      </c>
      <c r="D138" s="49">
        <f>SUM(D134+D135+D136+D137)</f>
        <v>1</v>
      </c>
      <c r="E138" s="49">
        <f>SUM(E134+E135+E136+E137)</f>
        <v>1</v>
      </c>
      <c r="F138" s="49">
        <f>SUM(F134+F135+F136+F137)</f>
        <v>0</v>
      </c>
      <c r="G138" s="63">
        <f>((C138*$I$11)+(D138*$I$12)+(E138*$I$13)+(F138*I$14))/4</f>
        <v>1.75</v>
      </c>
    </row>
    <row r="139" spans="1:7" s="1" customFormat="1" ht="25.5" customHeight="1" thickBot="1" x14ac:dyDescent="0.3">
      <c r="A139" s="95" t="s">
        <v>63</v>
      </c>
      <c r="B139" s="27" t="s">
        <v>111</v>
      </c>
      <c r="C139" s="27"/>
      <c r="D139" s="27"/>
      <c r="E139" s="27">
        <v>1</v>
      </c>
      <c r="F139" s="27"/>
      <c r="G139" s="18" t="s">
        <v>219</v>
      </c>
    </row>
    <row r="140" spans="1:7" s="1" customFormat="1" ht="25.5" customHeight="1" thickBot="1" x14ac:dyDescent="0.3">
      <c r="A140" s="96"/>
      <c r="B140" s="27" t="s">
        <v>112</v>
      </c>
      <c r="C140" s="27"/>
      <c r="D140" s="27">
        <v>1</v>
      </c>
      <c r="E140" s="27"/>
      <c r="F140" s="27"/>
      <c r="G140" s="18" t="s">
        <v>220</v>
      </c>
    </row>
    <row r="141" spans="1:7" s="1" customFormat="1" ht="25.5" customHeight="1" thickBot="1" x14ac:dyDescent="0.3">
      <c r="A141" s="96"/>
      <c r="B141" s="27" t="s">
        <v>113</v>
      </c>
      <c r="C141" s="27"/>
      <c r="D141" s="27"/>
      <c r="E141" s="27">
        <v>1</v>
      </c>
      <c r="F141" s="27"/>
      <c r="G141" s="18" t="s">
        <v>221</v>
      </c>
    </row>
    <row r="142" spans="1:7" s="1" customFormat="1" ht="25.5" customHeight="1" thickBot="1" x14ac:dyDescent="0.3">
      <c r="A142" s="96"/>
      <c r="B142" s="60" t="s">
        <v>46</v>
      </c>
      <c r="C142" s="60">
        <f>SUM(C139+C140+C141)</f>
        <v>0</v>
      </c>
      <c r="D142" s="60">
        <f>SUM(D139+D140+D141)</f>
        <v>1</v>
      </c>
      <c r="E142" s="60">
        <f>SUM(E139+E140+E141)</f>
        <v>2</v>
      </c>
      <c r="F142" s="60">
        <f>SUM(F139+F140+F141)</f>
        <v>0</v>
      </c>
      <c r="G142" s="62">
        <f>((C142*$I$11)+(D142*$I$12)+(E142*$I$13)+(F142*I$14))/3</f>
        <v>2.6666666666666665</v>
      </c>
    </row>
    <row r="143" spans="1:7" s="1" customFormat="1" ht="25.5" customHeight="1" thickBot="1" x14ac:dyDescent="0.3">
      <c r="A143" s="95" t="s">
        <v>83</v>
      </c>
      <c r="B143" s="29" t="s">
        <v>114</v>
      </c>
      <c r="C143" s="29">
        <v>1</v>
      </c>
      <c r="D143" s="29"/>
      <c r="E143" s="29"/>
      <c r="F143" s="29"/>
      <c r="G143" s="24" t="s">
        <v>222</v>
      </c>
    </row>
    <row r="144" spans="1:7" s="1" customFormat="1" ht="25.5" customHeight="1" thickBot="1" x14ac:dyDescent="0.3">
      <c r="A144" s="96"/>
      <c r="B144" s="29" t="s">
        <v>115</v>
      </c>
      <c r="C144" s="29"/>
      <c r="D144" s="29">
        <v>1</v>
      </c>
      <c r="E144" s="29"/>
      <c r="F144" s="29"/>
      <c r="G144" s="24" t="s">
        <v>223</v>
      </c>
    </row>
    <row r="145" spans="1:7" s="1" customFormat="1" ht="25.5" customHeight="1" thickBot="1" x14ac:dyDescent="0.3">
      <c r="A145" s="96"/>
      <c r="B145" s="29" t="s">
        <v>45</v>
      </c>
      <c r="C145" s="29">
        <v>1</v>
      </c>
      <c r="D145" s="29"/>
      <c r="E145" s="29"/>
      <c r="F145" s="29"/>
      <c r="G145" s="24" t="s">
        <v>224</v>
      </c>
    </row>
    <row r="146" spans="1:7" s="1" customFormat="1" ht="25.5" customHeight="1" thickBot="1" x14ac:dyDescent="0.3">
      <c r="A146" s="96"/>
      <c r="B146" s="60" t="s">
        <v>46</v>
      </c>
      <c r="C146" s="60">
        <f>SUM(C143+C144+C145)</f>
        <v>2</v>
      </c>
      <c r="D146" s="60">
        <f>SUM(D143+D144+D145)</f>
        <v>1</v>
      </c>
      <c r="E146" s="60">
        <f>SUM(E143+E144+E145)</f>
        <v>0</v>
      </c>
      <c r="F146" s="60">
        <f>SUM(F143+F144+F145)</f>
        <v>0</v>
      </c>
      <c r="G146" s="62">
        <f>((C146*$I$11)+(D146*$I$12)+(E146*$I$13)+(F146*I$14))/3</f>
        <v>1.3333333333333333</v>
      </c>
    </row>
    <row r="147" spans="1:7" s="1" customFormat="1" ht="25.5" customHeight="1" thickBot="1" x14ac:dyDescent="0.3">
      <c r="A147" s="87" t="s">
        <v>80</v>
      </c>
      <c r="B147" s="88"/>
      <c r="C147" s="51">
        <f>SUM(C133+C138+C142+C146)</f>
        <v>5</v>
      </c>
      <c r="D147" s="51">
        <f>SUM(D133+D138+D142+D146)</f>
        <v>5</v>
      </c>
      <c r="E147" s="51">
        <f>SUM(E133+E138+E142+E146)</f>
        <v>4</v>
      </c>
      <c r="F147" s="51">
        <f>SUM(F133+F138+F142+F146)</f>
        <v>0</v>
      </c>
      <c r="G147" s="93">
        <f>((C147*$I$11)+(D147*$I$12)+(E147*$I$13)+(F147*I$14))/14</f>
        <v>1.9285714285714286</v>
      </c>
    </row>
    <row r="148" spans="1:7" s="1" customFormat="1" ht="25.5" customHeight="1" thickBot="1" x14ac:dyDescent="0.3">
      <c r="A148" s="89"/>
      <c r="B148" s="90"/>
      <c r="C148" s="61">
        <f>C147/14*100</f>
        <v>35.714285714285715</v>
      </c>
      <c r="D148" s="61">
        <f>D147/14*100</f>
        <v>35.714285714285715</v>
      </c>
      <c r="E148" s="61">
        <f>E147/14*100</f>
        <v>28.571428571428569</v>
      </c>
      <c r="F148" s="61">
        <f>F147/14*100</f>
        <v>0</v>
      </c>
      <c r="G148" s="94"/>
    </row>
  </sheetData>
  <mergeCells count="57">
    <mergeCell ref="A12:A16"/>
    <mergeCell ref="A7:G8"/>
    <mergeCell ref="A9:G9"/>
    <mergeCell ref="A10:A11"/>
    <mergeCell ref="B10:B11"/>
    <mergeCell ref="C10:F10"/>
    <mergeCell ref="G10:G11"/>
    <mergeCell ref="A17:A22"/>
    <mergeCell ref="A23:A31"/>
    <mergeCell ref="A56:G56"/>
    <mergeCell ref="A57:A58"/>
    <mergeCell ref="B57:B58"/>
    <mergeCell ref="C57:F57"/>
    <mergeCell ref="G57:G58"/>
    <mergeCell ref="A37:A47"/>
    <mergeCell ref="A48:A51"/>
    <mergeCell ref="A52:B53"/>
    <mergeCell ref="G52:G53"/>
    <mergeCell ref="A32:A36"/>
    <mergeCell ref="A59:A64"/>
    <mergeCell ref="B68:B69"/>
    <mergeCell ref="C68:C69"/>
    <mergeCell ref="D68:D69"/>
    <mergeCell ref="E68:E69"/>
    <mergeCell ref="A88:G88"/>
    <mergeCell ref="A89:A90"/>
    <mergeCell ref="B89:B90"/>
    <mergeCell ref="C89:F89"/>
    <mergeCell ref="F68:F69"/>
    <mergeCell ref="A65:A70"/>
    <mergeCell ref="G83:G85"/>
    <mergeCell ref="C84:C85"/>
    <mergeCell ref="D84:D85"/>
    <mergeCell ref="E84:E85"/>
    <mergeCell ref="F84:F85"/>
    <mergeCell ref="A71:A75"/>
    <mergeCell ref="A76:A82"/>
    <mergeCell ref="A83:B85"/>
    <mergeCell ref="A117:A121"/>
    <mergeCell ref="A122:B123"/>
    <mergeCell ref="G89:G90"/>
    <mergeCell ref="A126:G126"/>
    <mergeCell ref="A127:A128"/>
    <mergeCell ref="B127:B128"/>
    <mergeCell ref="C127:F127"/>
    <mergeCell ref="G122:G123"/>
    <mergeCell ref="A106:A116"/>
    <mergeCell ref="A103:A105"/>
    <mergeCell ref="A91:A94"/>
    <mergeCell ref="A95:A102"/>
    <mergeCell ref="A147:B148"/>
    <mergeCell ref="G127:G128"/>
    <mergeCell ref="G147:G148"/>
    <mergeCell ref="A143:A146"/>
    <mergeCell ref="A139:A142"/>
    <mergeCell ref="A134:A138"/>
    <mergeCell ref="A129:A133"/>
  </mergeCells>
  <pageMargins left="0.7" right="0.7" top="0.75" bottom="0.75" header="0.3" footer="0.3"/>
  <pageSetup paperSize="124" scale="70" orientation="portrait" r:id="rId1"/>
  <headerFooter differentFirst="1"/>
  <ignoredErrors>
    <ignoredError sqref="D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7"/>
  <sheetViews>
    <sheetView topLeftCell="A49" zoomScale="120" zoomScaleNormal="120" workbookViewId="0">
      <selection activeCell="C59" sqref="C59:G69"/>
    </sheetView>
  </sheetViews>
  <sheetFormatPr baseColWidth="10" defaultRowHeight="15" x14ac:dyDescent="0.25"/>
  <cols>
    <col min="1" max="1" width="16.5703125" customWidth="1"/>
    <col min="2" max="2" width="30.7109375" customWidth="1"/>
    <col min="3" max="6" width="10.7109375" customWidth="1"/>
    <col min="7" max="7" width="30.7109375" customWidth="1"/>
    <col min="8" max="8" width="13.28515625" customWidth="1"/>
    <col min="9" max="9" width="9.28515625" customWidth="1"/>
  </cols>
  <sheetData>
    <row r="1" spans="1:9" x14ac:dyDescent="0.25">
      <c r="A1" s="5"/>
    </row>
    <row r="2" spans="1:9" x14ac:dyDescent="0.25">
      <c r="A2" s="5"/>
      <c r="B2" s="7"/>
      <c r="C2" s="13"/>
      <c r="D2" s="13"/>
      <c r="E2" s="13"/>
      <c r="F2" s="13"/>
      <c r="G2" s="11"/>
    </row>
    <row r="3" spans="1:9" x14ac:dyDescent="0.25">
      <c r="B3" s="6"/>
      <c r="C3" s="12"/>
      <c r="D3" s="12"/>
      <c r="E3" s="12"/>
      <c r="F3" s="12"/>
      <c r="G3" s="11"/>
    </row>
    <row r="4" spans="1:9" x14ac:dyDescent="0.25">
      <c r="A4" s="5"/>
      <c r="B4" s="2"/>
      <c r="C4" s="12"/>
      <c r="D4" s="12"/>
      <c r="E4" s="12"/>
      <c r="F4" s="12"/>
    </row>
    <row r="5" spans="1:9" x14ac:dyDescent="0.25">
      <c r="A5" s="5"/>
      <c r="B5" s="3"/>
      <c r="C5" s="3"/>
      <c r="D5" s="1"/>
      <c r="E5" s="1"/>
    </row>
    <row r="6" spans="1:9" ht="15.75" thickBot="1" x14ac:dyDescent="0.3">
      <c r="A6" s="15"/>
      <c r="B6" s="4"/>
      <c r="C6" s="3"/>
      <c r="D6" s="1"/>
      <c r="E6" s="1"/>
      <c r="G6" s="14"/>
    </row>
    <row r="7" spans="1:9" x14ac:dyDescent="0.25">
      <c r="A7" s="133" t="s">
        <v>64</v>
      </c>
      <c r="B7" s="134"/>
      <c r="C7" s="134"/>
      <c r="D7" s="134"/>
      <c r="E7" s="134"/>
      <c r="F7" s="134"/>
      <c r="G7" s="135"/>
    </row>
    <row r="8" spans="1:9" ht="15.75" thickBot="1" x14ac:dyDescent="0.3">
      <c r="A8" s="136"/>
      <c r="B8" s="137"/>
      <c r="C8" s="137"/>
      <c r="D8" s="137"/>
      <c r="E8" s="137"/>
      <c r="F8" s="137"/>
      <c r="G8" s="138"/>
    </row>
    <row r="9" spans="1:9" ht="24.75" customHeight="1" thickBot="1" x14ac:dyDescent="0.3">
      <c r="A9" s="106" t="s">
        <v>124</v>
      </c>
      <c r="B9" s="107"/>
      <c r="C9" s="107"/>
      <c r="D9" s="107"/>
      <c r="E9" s="107"/>
      <c r="F9" s="107"/>
      <c r="G9" s="108"/>
    </row>
    <row r="10" spans="1:9" ht="24" customHeight="1" thickBot="1" x14ac:dyDescent="0.3">
      <c r="A10" s="126" t="s">
        <v>0</v>
      </c>
      <c r="B10" s="126" t="s">
        <v>1</v>
      </c>
      <c r="C10" s="128" t="s">
        <v>125</v>
      </c>
      <c r="D10" s="129"/>
      <c r="E10" s="129"/>
      <c r="F10" s="130"/>
      <c r="G10" s="126" t="s">
        <v>2</v>
      </c>
    </row>
    <row r="11" spans="1:9" ht="24" customHeight="1" thickBot="1" x14ac:dyDescent="0.3">
      <c r="A11" s="127"/>
      <c r="B11" s="127"/>
      <c r="C11" s="16" t="s">
        <v>65</v>
      </c>
      <c r="D11" s="16" t="s">
        <v>66</v>
      </c>
      <c r="E11" s="16" t="s">
        <v>67</v>
      </c>
      <c r="F11" s="16" t="s">
        <v>129</v>
      </c>
      <c r="G11" s="127"/>
      <c r="I11">
        <v>1</v>
      </c>
    </row>
    <row r="12" spans="1:9" ht="30" customHeight="1" thickBot="1" x14ac:dyDescent="0.3">
      <c r="A12" s="95" t="s">
        <v>55</v>
      </c>
      <c r="B12" s="38" t="s">
        <v>47</v>
      </c>
      <c r="C12" s="27"/>
      <c r="D12" s="27"/>
      <c r="E12" s="27"/>
      <c r="F12" s="27">
        <v>1</v>
      </c>
      <c r="G12" s="69" t="s">
        <v>226</v>
      </c>
      <c r="I12">
        <v>2</v>
      </c>
    </row>
    <row r="13" spans="1:9" ht="25.5" customHeight="1" thickBot="1" x14ac:dyDescent="0.3">
      <c r="A13" s="96"/>
      <c r="B13" s="27" t="s">
        <v>3</v>
      </c>
      <c r="C13" s="27"/>
      <c r="D13" s="27"/>
      <c r="E13" s="27">
        <v>1</v>
      </c>
      <c r="F13" s="27"/>
      <c r="G13" s="69" t="s">
        <v>227</v>
      </c>
      <c r="I13">
        <v>3</v>
      </c>
    </row>
    <row r="14" spans="1:9" ht="30" customHeight="1" thickBot="1" x14ac:dyDescent="0.3">
      <c r="A14" s="96"/>
      <c r="B14" s="27" t="s">
        <v>48</v>
      </c>
      <c r="C14" s="27"/>
      <c r="D14" s="27"/>
      <c r="E14" s="27">
        <v>1</v>
      </c>
      <c r="F14" s="27"/>
      <c r="G14" s="73" t="s">
        <v>228</v>
      </c>
      <c r="I14">
        <v>4</v>
      </c>
    </row>
    <row r="15" spans="1:9" ht="36.75" customHeight="1" thickBot="1" x14ac:dyDescent="0.3">
      <c r="A15" s="96"/>
      <c r="B15" s="27" t="s">
        <v>116</v>
      </c>
      <c r="C15" s="27"/>
      <c r="D15" s="27"/>
      <c r="E15" s="27">
        <v>1</v>
      </c>
      <c r="F15" s="27"/>
      <c r="G15" s="70" t="s">
        <v>229</v>
      </c>
    </row>
    <row r="16" spans="1:9" ht="25.5" customHeight="1" thickBot="1" x14ac:dyDescent="0.3">
      <c r="A16" s="97"/>
      <c r="B16" s="30" t="s">
        <v>4</v>
      </c>
      <c r="C16" s="30">
        <f>SUM(C12+C13+C14+C15)</f>
        <v>0</v>
      </c>
      <c r="D16" s="30">
        <f>SUM(D12+D13+D14+D15)</f>
        <v>0</v>
      </c>
      <c r="E16" s="30">
        <f>SUM(E12+E13+E14+E15)</f>
        <v>3</v>
      </c>
      <c r="F16" s="30">
        <f>SUM(F12+F13+F14+F15)</f>
        <v>1</v>
      </c>
      <c r="G16" s="31">
        <f>((C16*$I$11)+(D16*$I$12)+(E16*$I$13)+(F16*I$14))/4</f>
        <v>3.25</v>
      </c>
    </row>
    <row r="17" spans="1:7" ht="34.5" customHeight="1" thickBot="1" x14ac:dyDescent="0.3">
      <c r="A17" s="95" t="s">
        <v>81</v>
      </c>
      <c r="B17" s="27" t="s">
        <v>5</v>
      </c>
      <c r="C17" s="27"/>
      <c r="D17" s="27"/>
      <c r="E17" s="27">
        <v>1</v>
      </c>
      <c r="F17" s="27"/>
      <c r="G17" s="71" t="s">
        <v>230</v>
      </c>
    </row>
    <row r="18" spans="1:7" ht="25.5" customHeight="1" thickBot="1" x14ac:dyDescent="0.3">
      <c r="A18" s="96"/>
      <c r="B18" s="27" t="s">
        <v>49</v>
      </c>
      <c r="C18" s="27"/>
      <c r="D18" s="27"/>
      <c r="E18" s="27">
        <v>1</v>
      </c>
      <c r="F18" s="27"/>
      <c r="G18" s="69" t="s">
        <v>231</v>
      </c>
    </row>
    <row r="19" spans="1:7" ht="25.5" customHeight="1" thickBot="1" x14ac:dyDescent="0.3">
      <c r="A19" s="96"/>
      <c r="B19" s="27" t="s">
        <v>117</v>
      </c>
      <c r="C19" s="27"/>
      <c r="D19" s="27"/>
      <c r="E19" s="27"/>
      <c r="F19" s="27">
        <v>1</v>
      </c>
      <c r="G19" s="69" t="s">
        <v>232</v>
      </c>
    </row>
    <row r="20" spans="1:7" ht="25.5" customHeight="1" thickBot="1" x14ac:dyDescent="0.3">
      <c r="A20" s="96"/>
      <c r="B20" s="27" t="s">
        <v>51</v>
      </c>
      <c r="C20" s="27"/>
      <c r="D20" s="27"/>
      <c r="E20" s="27">
        <v>1</v>
      </c>
      <c r="F20" s="27"/>
      <c r="G20" s="69" t="s">
        <v>233</v>
      </c>
    </row>
    <row r="21" spans="1:7" ht="30.75" customHeight="1" thickBot="1" x14ac:dyDescent="0.3">
      <c r="A21" s="96"/>
      <c r="B21" s="27" t="s">
        <v>50</v>
      </c>
      <c r="C21" s="27"/>
      <c r="D21" s="27"/>
      <c r="E21" s="27">
        <v>1</v>
      </c>
      <c r="F21" s="27"/>
      <c r="G21" s="69" t="s">
        <v>234</v>
      </c>
    </row>
    <row r="22" spans="1:7" ht="25.5" customHeight="1" thickBot="1" x14ac:dyDescent="0.3">
      <c r="A22" s="96"/>
      <c r="B22" s="33" t="s">
        <v>4</v>
      </c>
      <c r="C22" s="33">
        <f>SUM(C17+C18+C19+C20+C21)</f>
        <v>0</v>
      </c>
      <c r="D22" s="33">
        <f>SUM(D17+D18+D19+D20+D21)</f>
        <v>0</v>
      </c>
      <c r="E22" s="33">
        <f>SUM(E17+E18+E19+E20+E21)</f>
        <v>4</v>
      </c>
      <c r="F22" s="33">
        <f>SUM(F17+F18+F19+F20+F21)</f>
        <v>1</v>
      </c>
      <c r="G22" s="33">
        <f>((C22*$I$11)+(D22*$I$12)+(E22*$I$13)+(F22*I$14))/5</f>
        <v>3.2</v>
      </c>
    </row>
    <row r="23" spans="1:7" ht="31.5" customHeight="1" thickBot="1" x14ac:dyDescent="0.3">
      <c r="A23" s="95" t="s">
        <v>6</v>
      </c>
      <c r="B23" s="34" t="s">
        <v>7</v>
      </c>
      <c r="C23" s="66"/>
      <c r="D23" s="66"/>
      <c r="E23" s="66"/>
      <c r="F23" s="66">
        <v>1</v>
      </c>
      <c r="G23" s="70" t="s">
        <v>235</v>
      </c>
    </row>
    <row r="24" spans="1:7" ht="36" customHeight="1" thickBot="1" x14ac:dyDescent="0.3">
      <c r="A24" s="96"/>
      <c r="B24" s="35" t="s">
        <v>53</v>
      </c>
      <c r="C24" s="36"/>
      <c r="D24" s="36"/>
      <c r="E24" s="36"/>
      <c r="F24" s="36">
        <v>1</v>
      </c>
      <c r="G24" s="72" t="s">
        <v>236</v>
      </c>
    </row>
    <row r="25" spans="1:7" ht="30.75" customHeight="1" thickBot="1" x14ac:dyDescent="0.3">
      <c r="A25" s="96"/>
      <c r="B25" s="27" t="s">
        <v>52</v>
      </c>
      <c r="C25" s="27"/>
      <c r="D25" s="27"/>
      <c r="E25" s="27">
        <v>1</v>
      </c>
      <c r="F25" s="27"/>
      <c r="G25" s="69" t="s">
        <v>237</v>
      </c>
    </row>
    <row r="26" spans="1:7" ht="32.25" customHeight="1" thickBot="1" x14ac:dyDescent="0.3">
      <c r="A26" s="96"/>
      <c r="B26" s="66" t="s">
        <v>8</v>
      </c>
      <c r="C26" s="66"/>
      <c r="D26" s="66"/>
      <c r="E26" s="66">
        <v>1</v>
      </c>
      <c r="F26" s="66"/>
      <c r="G26" s="70" t="s">
        <v>238</v>
      </c>
    </row>
    <row r="27" spans="1:7" ht="25.5" customHeight="1" thickBot="1" x14ac:dyDescent="0.3">
      <c r="A27" s="96"/>
      <c r="B27" s="34" t="s">
        <v>9</v>
      </c>
      <c r="C27" s="66"/>
      <c r="D27" s="66">
        <v>1</v>
      </c>
      <c r="E27" s="66"/>
      <c r="F27" s="66"/>
      <c r="G27" s="70" t="s">
        <v>239</v>
      </c>
    </row>
    <row r="28" spans="1:7" ht="25.5" customHeight="1" thickBot="1" x14ac:dyDescent="0.3">
      <c r="A28" s="96"/>
      <c r="B28" s="66" t="s">
        <v>10</v>
      </c>
      <c r="C28" s="66"/>
      <c r="D28" s="66"/>
      <c r="E28" s="66">
        <v>1</v>
      </c>
      <c r="F28" s="66"/>
      <c r="G28" s="70" t="s">
        <v>240</v>
      </c>
    </row>
    <row r="29" spans="1:7" ht="25.5" customHeight="1" thickBot="1" x14ac:dyDescent="0.3">
      <c r="A29" s="96"/>
      <c r="B29" s="66" t="s">
        <v>11</v>
      </c>
      <c r="C29" s="66"/>
      <c r="D29" s="66">
        <v>1</v>
      </c>
      <c r="E29" s="66"/>
      <c r="F29" s="66"/>
      <c r="G29" s="70" t="s">
        <v>241</v>
      </c>
    </row>
    <row r="30" spans="1:7" ht="25.5" customHeight="1" thickBot="1" x14ac:dyDescent="0.3">
      <c r="A30" s="96"/>
      <c r="B30" s="66" t="s">
        <v>77</v>
      </c>
      <c r="C30" s="66"/>
      <c r="D30" s="66">
        <v>1</v>
      </c>
      <c r="E30" s="66"/>
      <c r="F30" s="66"/>
      <c r="G30" s="70" t="s">
        <v>242</v>
      </c>
    </row>
    <row r="31" spans="1:7" ht="25.5" customHeight="1" thickBot="1" x14ac:dyDescent="0.3">
      <c r="A31" s="96"/>
      <c r="B31" s="33" t="s">
        <v>4</v>
      </c>
      <c r="C31" s="33">
        <f>SUM(C23+C24+C25+C26+C27+C28+C29+C30)</f>
        <v>0</v>
      </c>
      <c r="D31" s="33">
        <f>SUM(D23+D24+D25+D26+D27+D28+D29+D30)</f>
        <v>3</v>
      </c>
      <c r="E31" s="33">
        <f>SUM(E23+E24+E25+E26+E27+E28+E29+E30)</f>
        <v>3</v>
      </c>
      <c r="F31" s="33">
        <f>SUM(F23+F24+F25+F26+F27+F28+F29+F30)</f>
        <v>2</v>
      </c>
      <c r="G31" s="33">
        <f>((C31*$I$11)+(D31*$I$12)+(E31*$I$13)+(F31*I$14))/8</f>
        <v>2.875</v>
      </c>
    </row>
    <row r="32" spans="1:7" ht="26.25" customHeight="1" thickBot="1" x14ac:dyDescent="0.3">
      <c r="A32" s="95" t="s">
        <v>12</v>
      </c>
      <c r="B32" s="66" t="s">
        <v>13</v>
      </c>
      <c r="C32" s="66"/>
      <c r="D32" s="66">
        <v>1</v>
      </c>
      <c r="E32" s="66"/>
      <c r="F32" s="66"/>
      <c r="G32" s="70" t="s">
        <v>243</v>
      </c>
    </row>
    <row r="33" spans="1:7" ht="25.5" customHeight="1" thickBot="1" x14ac:dyDescent="0.3">
      <c r="A33" s="96"/>
      <c r="B33" s="66" t="s">
        <v>14</v>
      </c>
      <c r="C33" s="66"/>
      <c r="D33" s="66"/>
      <c r="E33" s="66">
        <v>1</v>
      </c>
      <c r="F33" s="66"/>
      <c r="G33" s="70" t="s">
        <v>244</v>
      </c>
    </row>
    <row r="34" spans="1:7" ht="25.5" customHeight="1" thickBot="1" x14ac:dyDescent="0.3">
      <c r="A34" s="96"/>
      <c r="B34" s="32" t="s">
        <v>54</v>
      </c>
      <c r="C34" s="32"/>
      <c r="D34" s="32">
        <v>1</v>
      </c>
      <c r="E34" s="32"/>
      <c r="F34" s="32"/>
      <c r="G34" s="71" t="s">
        <v>245</v>
      </c>
    </row>
    <row r="35" spans="1:7" ht="25.5" customHeight="1" thickBot="1" x14ac:dyDescent="0.3">
      <c r="A35" s="96"/>
      <c r="B35" s="27" t="s">
        <v>118</v>
      </c>
      <c r="C35" s="27"/>
      <c r="D35" s="27">
        <v>1</v>
      </c>
      <c r="E35" s="27"/>
      <c r="F35" s="27"/>
      <c r="G35" s="69" t="s">
        <v>246</v>
      </c>
    </row>
    <row r="36" spans="1:7" ht="25.5" customHeight="1" thickBot="1" x14ac:dyDescent="0.3">
      <c r="A36" s="97"/>
      <c r="B36" s="30" t="s">
        <v>4</v>
      </c>
      <c r="C36" s="30">
        <f>SUM(C32+C33+C34+C35)</f>
        <v>0</v>
      </c>
      <c r="D36" s="30">
        <f>SUM(D32+D33+D34+D35)</f>
        <v>3</v>
      </c>
      <c r="E36" s="30">
        <f>SUM(E32+E33+E34+E35)</f>
        <v>1</v>
      </c>
      <c r="F36" s="30">
        <f>SUM(F32+F33+F34+F35)</f>
        <v>0</v>
      </c>
      <c r="G36" s="40">
        <f>((C36*$I$11)+(D36*$I$12)+(E36*$I$13)+(F36*I$14))/3</f>
        <v>3</v>
      </c>
    </row>
    <row r="37" spans="1:7" ht="33.75" customHeight="1" thickBot="1" x14ac:dyDescent="0.3">
      <c r="A37" s="95" t="s">
        <v>15</v>
      </c>
      <c r="B37" s="27" t="s">
        <v>119</v>
      </c>
      <c r="C37" s="27"/>
      <c r="D37" s="27"/>
      <c r="E37" s="27">
        <v>1</v>
      </c>
      <c r="F37" s="27"/>
      <c r="G37" s="69" t="s">
        <v>247</v>
      </c>
    </row>
    <row r="38" spans="1:7" ht="25.5" customHeight="1" thickBot="1" x14ac:dyDescent="0.3">
      <c r="A38" s="96"/>
      <c r="B38" s="27" t="s">
        <v>120</v>
      </c>
      <c r="C38" s="27"/>
      <c r="D38" s="27">
        <v>1</v>
      </c>
      <c r="E38" s="27"/>
      <c r="F38" s="27"/>
      <c r="G38" s="69" t="s">
        <v>248</v>
      </c>
    </row>
    <row r="39" spans="1:7" ht="25.5" customHeight="1" thickBot="1" x14ac:dyDescent="0.3">
      <c r="A39" s="96"/>
      <c r="B39" s="27" t="s">
        <v>121</v>
      </c>
      <c r="C39" s="27">
        <v>1</v>
      </c>
      <c r="D39" s="27"/>
      <c r="E39" s="27"/>
      <c r="F39" s="27"/>
      <c r="G39" s="69" t="s">
        <v>249</v>
      </c>
    </row>
    <row r="40" spans="1:7" ht="25.5" customHeight="1" thickBot="1" x14ac:dyDescent="0.3">
      <c r="A40" s="96"/>
      <c r="B40" s="27" t="s">
        <v>122</v>
      </c>
      <c r="C40" s="27">
        <v>1</v>
      </c>
      <c r="D40" s="27"/>
      <c r="E40" s="27"/>
      <c r="F40" s="27"/>
      <c r="G40" s="69" t="s">
        <v>250</v>
      </c>
    </row>
    <row r="41" spans="1:7" ht="25.5" customHeight="1" thickBot="1" x14ac:dyDescent="0.3">
      <c r="A41" s="96"/>
      <c r="B41" s="27" t="s">
        <v>76</v>
      </c>
      <c r="C41" s="27"/>
      <c r="D41" s="27">
        <v>1</v>
      </c>
      <c r="E41" s="27"/>
      <c r="F41" s="27"/>
      <c r="G41" s="69" t="s">
        <v>251</v>
      </c>
    </row>
    <row r="42" spans="1:7" ht="33.75" customHeight="1" thickBot="1" x14ac:dyDescent="0.3">
      <c r="A42" s="96"/>
      <c r="B42" s="27" t="s">
        <v>16</v>
      </c>
      <c r="C42" s="27"/>
      <c r="D42" s="27"/>
      <c r="E42" s="27"/>
      <c r="F42" s="27">
        <v>1</v>
      </c>
      <c r="G42" s="69" t="s">
        <v>252</v>
      </c>
    </row>
    <row r="43" spans="1:7" ht="25.5" customHeight="1" thickBot="1" x14ac:dyDescent="0.3">
      <c r="A43" s="96"/>
      <c r="B43" s="27" t="s">
        <v>17</v>
      </c>
      <c r="C43" s="27"/>
      <c r="D43" s="27"/>
      <c r="E43" s="27">
        <v>1</v>
      </c>
      <c r="F43" s="27"/>
      <c r="G43" s="69" t="s">
        <v>256</v>
      </c>
    </row>
    <row r="44" spans="1:7" ht="25.5" customHeight="1" thickBot="1" x14ac:dyDescent="0.3">
      <c r="A44" s="96"/>
      <c r="B44" s="27" t="s">
        <v>75</v>
      </c>
      <c r="C44" s="27"/>
      <c r="D44" s="27"/>
      <c r="E44" s="27">
        <v>1</v>
      </c>
      <c r="F44" s="27"/>
      <c r="G44" s="69" t="s">
        <v>253</v>
      </c>
    </row>
    <row r="45" spans="1:7" ht="25.5" customHeight="1" thickBot="1" x14ac:dyDescent="0.3">
      <c r="A45" s="96"/>
      <c r="B45" s="27" t="s">
        <v>123</v>
      </c>
      <c r="C45" s="27"/>
      <c r="D45" s="27">
        <v>1</v>
      </c>
      <c r="E45" s="27"/>
      <c r="F45" s="27"/>
      <c r="G45" s="69" t="s">
        <v>254</v>
      </c>
    </row>
    <row r="46" spans="1:7" ht="25.5" customHeight="1" thickBot="1" x14ac:dyDescent="0.3">
      <c r="A46" s="96"/>
      <c r="B46" s="27" t="s">
        <v>18</v>
      </c>
      <c r="C46" s="27"/>
      <c r="D46" s="27"/>
      <c r="E46" s="27">
        <v>1</v>
      </c>
      <c r="F46" s="27"/>
      <c r="G46" s="69" t="s">
        <v>255</v>
      </c>
    </row>
    <row r="47" spans="1:7" ht="25.5" customHeight="1" thickBot="1" x14ac:dyDescent="0.3">
      <c r="A47" s="97"/>
      <c r="B47" s="30" t="s">
        <v>4</v>
      </c>
      <c r="C47" s="30">
        <f>SUM(C37+C38+C39+C40+C41+C42+C43+C44+C45+C46)</f>
        <v>2</v>
      </c>
      <c r="D47" s="30">
        <f>SUM(D37+D38+D39+D40+D41+D42+D43+D44+D45+D46)</f>
        <v>3</v>
      </c>
      <c r="E47" s="30">
        <f>SUM(E37+E38+E39+E40+E41+E42+E43+E44+E45+E46)</f>
        <v>4</v>
      </c>
      <c r="F47" s="30">
        <f>SUM(F37+F38+F39+F40+F41+F42+F43+F44+F45+F46)</f>
        <v>1</v>
      </c>
      <c r="G47" s="40">
        <f>((C47*$I$11)+(D47*$I$12)+(E47*$I$13)+(F47*I$14))/10</f>
        <v>2.4</v>
      </c>
    </row>
    <row r="48" spans="1:7" ht="25.5" customHeight="1" thickBot="1" x14ac:dyDescent="0.3">
      <c r="A48" s="96" t="s">
        <v>19</v>
      </c>
      <c r="B48" s="27" t="s">
        <v>20</v>
      </c>
      <c r="C48" s="27"/>
      <c r="D48" s="27"/>
      <c r="E48" s="27"/>
      <c r="F48" s="27">
        <v>1</v>
      </c>
      <c r="G48" s="69" t="s">
        <v>257</v>
      </c>
    </row>
    <row r="49" spans="1:7" ht="25.5" customHeight="1" thickBot="1" x14ac:dyDescent="0.3">
      <c r="A49" s="96"/>
      <c r="B49" s="27" t="s">
        <v>21</v>
      </c>
      <c r="C49" s="27"/>
      <c r="D49" s="27"/>
      <c r="E49" s="27"/>
      <c r="F49" s="27">
        <v>1</v>
      </c>
      <c r="G49" s="69" t="s">
        <v>258</v>
      </c>
    </row>
    <row r="50" spans="1:7" ht="25.5" customHeight="1" thickBot="1" x14ac:dyDescent="0.3">
      <c r="A50" s="96"/>
      <c r="B50" s="27" t="s">
        <v>22</v>
      </c>
      <c r="C50" s="27">
        <v>1</v>
      </c>
      <c r="D50" s="27"/>
      <c r="E50" s="27"/>
      <c r="F50" s="27"/>
      <c r="G50" s="69" t="s">
        <v>259</v>
      </c>
    </row>
    <row r="51" spans="1:7" ht="25.5" customHeight="1" thickBot="1" x14ac:dyDescent="0.3">
      <c r="A51" s="97"/>
      <c r="B51" s="30" t="s">
        <v>4</v>
      </c>
      <c r="C51" s="30">
        <f>SUM(C48+C49+C50)</f>
        <v>1</v>
      </c>
      <c r="D51" s="30">
        <f>SUM(D48+D49+D50)</f>
        <v>0</v>
      </c>
      <c r="E51" s="30">
        <f>SUM(E48+E49+E50)</f>
        <v>0</v>
      </c>
      <c r="F51" s="30">
        <f>SUM(F48+F49+F50)</f>
        <v>2</v>
      </c>
      <c r="G51" s="40">
        <f>((C51*$I$11)+(D51*$I$12)+(E51*$I$13)+(F51*I$14))/3</f>
        <v>3</v>
      </c>
    </row>
    <row r="52" spans="1:7" ht="25.5" customHeight="1" thickBot="1" x14ac:dyDescent="0.3">
      <c r="A52" s="101" t="s">
        <v>78</v>
      </c>
      <c r="B52" s="102"/>
      <c r="C52" s="21">
        <f>SUM(C16+C22+C31+C36+C47+C51)</f>
        <v>3</v>
      </c>
      <c r="D52" s="21">
        <f>SUM(D16+D22+D31+D36+D47+D51)</f>
        <v>9</v>
      </c>
      <c r="E52" s="21">
        <f>SUM(E16+E22+E31+E36+E47+E51)</f>
        <v>15</v>
      </c>
      <c r="F52" s="21">
        <f>SUM(F16+F22+F31+F36+F47+F51)</f>
        <v>7</v>
      </c>
      <c r="G52" s="131">
        <f>((C52*$I$11)+(D52*$I$12)+(E52*$I$13)+(F52*I$14))/35</f>
        <v>2.6857142857142855</v>
      </c>
    </row>
    <row r="53" spans="1:7" ht="25.5" customHeight="1" thickBot="1" x14ac:dyDescent="0.3">
      <c r="A53" s="103"/>
      <c r="B53" s="104"/>
      <c r="C53" s="22">
        <f>C52/34*100</f>
        <v>8.8235294117647065</v>
      </c>
      <c r="D53" s="22">
        <f>D52/34*100</f>
        <v>26.47058823529412</v>
      </c>
      <c r="E53" s="22">
        <f>E52/34*100</f>
        <v>44.117647058823529</v>
      </c>
      <c r="F53" s="22">
        <f>F52/34*100</f>
        <v>20.588235294117645</v>
      </c>
      <c r="G53" s="132"/>
    </row>
    <row r="54" spans="1:7" x14ac:dyDescent="0.25">
      <c r="A54" s="8"/>
      <c r="B54" s="9"/>
      <c r="C54" s="9"/>
      <c r="D54" s="9"/>
      <c r="E54" s="9"/>
      <c r="F54" s="9"/>
      <c r="G54" s="9"/>
    </row>
    <row r="55" spans="1:7" ht="15.75" thickBot="1" x14ac:dyDescent="0.3">
      <c r="A55" s="8"/>
      <c r="B55" s="9"/>
      <c r="C55" s="9"/>
      <c r="D55" s="9"/>
      <c r="E55" s="9"/>
      <c r="F55" s="39">
        <f>C53+D53+E53+F53</f>
        <v>100</v>
      </c>
      <c r="G55" s="9"/>
    </row>
    <row r="56" spans="1:7" ht="27" customHeight="1" thickBot="1" x14ac:dyDescent="0.3">
      <c r="A56" s="106" t="s">
        <v>127</v>
      </c>
      <c r="B56" s="107"/>
      <c r="C56" s="107"/>
      <c r="D56" s="107"/>
      <c r="E56" s="107"/>
      <c r="F56" s="107"/>
      <c r="G56" s="108"/>
    </row>
    <row r="57" spans="1:7" ht="24" customHeight="1" thickBot="1" x14ac:dyDescent="0.3">
      <c r="A57" s="126" t="s">
        <v>0</v>
      </c>
      <c r="B57" s="126" t="s">
        <v>1</v>
      </c>
      <c r="C57" s="128" t="s">
        <v>125</v>
      </c>
      <c r="D57" s="129"/>
      <c r="E57" s="129"/>
      <c r="F57" s="130"/>
      <c r="G57" s="126" t="s">
        <v>2</v>
      </c>
    </row>
    <row r="58" spans="1:7" ht="18" customHeight="1" thickBot="1" x14ac:dyDescent="0.3">
      <c r="A58" s="127"/>
      <c r="B58" s="127"/>
      <c r="C58" s="16" t="s">
        <v>65</v>
      </c>
      <c r="D58" s="16" t="s">
        <v>66</v>
      </c>
      <c r="E58" s="16" t="s">
        <v>67</v>
      </c>
      <c r="F58" s="16" t="s">
        <v>68</v>
      </c>
      <c r="G58" s="127"/>
    </row>
    <row r="59" spans="1:7" ht="48" customHeight="1" thickBot="1" x14ac:dyDescent="0.3">
      <c r="A59" s="95" t="s">
        <v>56</v>
      </c>
      <c r="B59" s="27" t="s">
        <v>23</v>
      </c>
      <c r="C59" s="27"/>
      <c r="D59" s="27"/>
      <c r="E59" s="27">
        <v>1</v>
      </c>
      <c r="F59" s="27"/>
      <c r="G59" s="74" t="s">
        <v>260</v>
      </c>
    </row>
    <row r="60" spans="1:7" ht="25.5" customHeight="1" thickBot="1" x14ac:dyDescent="0.3">
      <c r="A60" s="96"/>
      <c r="B60" s="27" t="s">
        <v>84</v>
      </c>
      <c r="C60" s="27"/>
      <c r="D60" s="27">
        <v>1</v>
      </c>
      <c r="E60" s="27"/>
      <c r="F60" s="27"/>
      <c r="G60" s="74" t="s">
        <v>261</v>
      </c>
    </row>
    <row r="61" spans="1:7" ht="25.5" customHeight="1" thickBot="1" x14ac:dyDescent="0.3">
      <c r="A61" s="96"/>
      <c r="B61" s="27" t="s">
        <v>74</v>
      </c>
      <c r="C61" s="27"/>
      <c r="D61" s="27">
        <v>1</v>
      </c>
      <c r="E61" s="27"/>
      <c r="F61" s="27"/>
      <c r="G61" s="74" t="s">
        <v>262</v>
      </c>
    </row>
    <row r="62" spans="1:7" ht="25.5" customHeight="1" thickBot="1" x14ac:dyDescent="0.3">
      <c r="A62" s="96"/>
      <c r="B62" s="27" t="s">
        <v>24</v>
      </c>
      <c r="C62" s="27"/>
      <c r="D62" s="27"/>
      <c r="E62" s="27">
        <v>1</v>
      </c>
      <c r="F62" s="27"/>
      <c r="G62" s="74" t="s">
        <v>263</v>
      </c>
    </row>
    <row r="63" spans="1:7" ht="25.5" customHeight="1" thickBot="1" x14ac:dyDescent="0.3">
      <c r="A63" s="96"/>
      <c r="B63" s="27" t="s">
        <v>85</v>
      </c>
      <c r="C63" s="27"/>
      <c r="D63" s="27"/>
      <c r="E63" s="27">
        <v>1</v>
      </c>
      <c r="F63" s="27"/>
      <c r="G63" s="74" t="s">
        <v>264</v>
      </c>
    </row>
    <row r="64" spans="1:7" ht="25.5" customHeight="1" thickBot="1" x14ac:dyDescent="0.3">
      <c r="A64" s="97"/>
      <c r="B64" s="30" t="s">
        <v>4</v>
      </c>
      <c r="C64" s="30">
        <f>SUM(C59:C63)</f>
        <v>0</v>
      </c>
      <c r="D64" s="30">
        <f>SUM(D59:D63)</f>
        <v>2</v>
      </c>
      <c r="E64" s="30">
        <f>SUM(E59:E63)</f>
        <v>3</v>
      </c>
      <c r="F64" s="30">
        <f>SUM(F59:F63)</f>
        <v>0</v>
      </c>
      <c r="G64" s="37">
        <f>((C64*$I$11)+(D64*$I$12)+(E64*$I$13)+(F64*I$14))/5</f>
        <v>2.6</v>
      </c>
    </row>
    <row r="65" spans="1:7" ht="34.5" customHeight="1" thickBot="1" x14ac:dyDescent="0.3">
      <c r="A65" s="95" t="s">
        <v>57</v>
      </c>
      <c r="B65" s="66" t="s">
        <v>86</v>
      </c>
      <c r="C65" s="67"/>
      <c r="D65" s="67">
        <v>1</v>
      </c>
      <c r="E65" s="67"/>
      <c r="F65" s="67"/>
      <c r="G65" s="70" t="s">
        <v>265</v>
      </c>
    </row>
    <row r="66" spans="1:7" ht="25.5" customHeight="1" thickBot="1" x14ac:dyDescent="0.3">
      <c r="A66" s="96"/>
      <c r="B66" s="66" t="s">
        <v>25</v>
      </c>
      <c r="C66" s="67">
        <v>1</v>
      </c>
      <c r="D66" s="67"/>
      <c r="E66" s="67"/>
      <c r="F66" s="67"/>
      <c r="G66" s="70" t="s">
        <v>266</v>
      </c>
    </row>
    <row r="67" spans="1:7" ht="25.5" customHeight="1" thickBot="1" x14ac:dyDescent="0.3">
      <c r="A67" s="96"/>
      <c r="B67" s="66" t="s">
        <v>87</v>
      </c>
      <c r="C67" s="67"/>
      <c r="D67" s="67">
        <v>1</v>
      </c>
      <c r="E67" s="67"/>
      <c r="F67" s="67"/>
      <c r="G67" s="70" t="s">
        <v>267</v>
      </c>
    </row>
    <row r="68" spans="1:7" ht="25.5" customHeight="1" thickBot="1" x14ac:dyDescent="0.3">
      <c r="A68" s="96"/>
      <c r="B68" s="67" t="s">
        <v>26</v>
      </c>
      <c r="C68" s="67"/>
      <c r="D68" s="67">
        <v>1</v>
      </c>
      <c r="E68" s="67"/>
      <c r="F68" s="67"/>
      <c r="G68" s="70" t="s">
        <v>268</v>
      </c>
    </row>
    <row r="69" spans="1:7" ht="25.5" customHeight="1" thickBot="1" x14ac:dyDescent="0.3">
      <c r="A69" s="97"/>
      <c r="B69" s="48" t="s">
        <v>4</v>
      </c>
      <c r="C69" s="49">
        <f>SUM(C65+C66+C67+C68)</f>
        <v>1</v>
      </c>
      <c r="D69" s="49">
        <f>SUM(D65+D66+D67+D68)</f>
        <v>3</v>
      </c>
      <c r="E69" s="49">
        <f>SUM(E65+E66+E67+E68)</f>
        <v>0</v>
      </c>
      <c r="F69" s="49">
        <f>SUM(F65+F66+F67+F68)</f>
        <v>0</v>
      </c>
      <c r="G69" s="58">
        <f>((C69*$I$11)+(D69*$I$12)+(E69*$I$13)+(F69*I$14))/4</f>
        <v>1.75</v>
      </c>
    </row>
    <row r="70" spans="1:7" ht="36" customHeight="1" thickBot="1" x14ac:dyDescent="0.3">
      <c r="A70" s="95" t="s">
        <v>58</v>
      </c>
      <c r="B70" s="27" t="s">
        <v>88</v>
      </c>
      <c r="C70" s="27"/>
      <c r="D70" s="27">
        <v>1</v>
      </c>
      <c r="E70" s="27"/>
      <c r="F70" s="27"/>
      <c r="G70" s="69" t="s">
        <v>269</v>
      </c>
    </row>
    <row r="71" spans="1:7" ht="36" customHeight="1" thickBot="1" x14ac:dyDescent="0.3">
      <c r="A71" s="96"/>
      <c r="B71" s="27" t="s">
        <v>89</v>
      </c>
      <c r="C71" s="27"/>
      <c r="D71" s="27">
        <v>1</v>
      </c>
      <c r="E71" s="27"/>
      <c r="F71" s="27"/>
      <c r="G71" s="69" t="s">
        <v>270</v>
      </c>
    </row>
    <row r="72" spans="1:7" ht="36.75" customHeight="1" thickBot="1" x14ac:dyDescent="0.3">
      <c r="A72" s="96"/>
      <c r="B72" s="27" t="s">
        <v>90</v>
      </c>
      <c r="C72" s="27"/>
      <c r="D72" s="27">
        <v>1</v>
      </c>
      <c r="E72" s="27"/>
      <c r="F72" s="27"/>
      <c r="G72" s="69" t="s">
        <v>271</v>
      </c>
    </row>
    <row r="73" spans="1:7" ht="25.5" customHeight="1" thickBot="1" x14ac:dyDescent="0.3">
      <c r="A73" s="96"/>
      <c r="B73" s="27" t="s">
        <v>91</v>
      </c>
      <c r="C73" s="27"/>
      <c r="D73" s="27">
        <v>1</v>
      </c>
      <c r="E73" s="27"/>
      <c r="F73" s="27"/>
      <c r="G73" s="69" t="s">
        <v>176</v>
      </c>
    </row>
    <row r="74" spans="1:7" ht="25.5" customHeight="1" thickBot="1" x14ac:dyDescent="0.3">
      <c r="A74" s="97"/>
      <c r="B74" s="30" t="s">
        <v>4</v>
      </c>
      <c r="C74" s="30">
        <f>SUM(C70:C73)</f>
        <v>0</v>
      </c>
      <c r="D74" s="30">
        <f>SUM(D70:D73)</f>
        <v>4</v>
      </c>
      <c r="E74" s="30">
        <f>SUM(E70:E73)</f>
        <v>0</v>
      </c>
      <c r="F74" s="30">
        <f>SUM(F70:F73)</f>
        <v>0</v>
      </c>
      <c r="G74" s="45">
        <f>((C74*$I$11)+(D74*$I$12)+(E74*$I$13)+(F74*I$14))/4</f>
        <v>2</v>
      </c>
    </row>
    <row r="75" spans="1:7" ht="33.75" customHeight="1" thickBot="1" x14ac:dyDescent="0.3">
      <c r="A75" s="95" t="s">
        <v>59</v>
      </c>
      <c r="B75" s="27" t="s">
        <v>92</v>
      </c>
      <c r="C75" s="27"/>
      <c r="D75" s="27">
        <v>1</v>
      </c>
      <c r="E75" s="27"/>
      <c r="F75" s="27"/>
      <c r="G75" s="69" t="s">
        <v>272</v>
      </c>
    </row>
    <row r="76" spans="1:7" ht="25.5" customHeight="1" thickBot="1" x14ac:dyDescent="0.3">
      <c r="A76" s="96"/>
      <c r="B76" s="27" t="s">
        <v>93</v>
      </c>
      <c r="C76" s="27"/>
      <c r="D76" s="27">
        <v>1</v>
      </c>
      <c r="E76" s="27"/>
      <c r="F76" s="27"/>
      <c r="G76" s="69" t="s">
        <v>273</v>
      </c>
    </row>
    <row r="77" spans="1:7" ht="25.5" customHeight="1" thickBot="1" x14ac:dyDescent="0.3">
      <c r="A77" s="96"/>
      <c r="B77" s="27" t="s">
        <v>27</v>
      </c>
      <c r="C77" s="27"/>
      <c r="D77" s="27"/>
      <c r="E77" s="27">
        <v>1</v>
      </c>
      <c r="F77" s="27"/>
      <c r="G77" s="69" t="s">
        <v>274</v>
      </c>
    </row>
    <row r="78" spans="1:7" ht="32.25" customHeight="1" thickBot="1" x14ac:dyDescent="0.3">
      <c r="A78" s="96"/>
      <c r="B78" s="27" t="s">
        <v>94</v>
      </c>
      <c r="C78" s="27"/>
      <c r="D78" s="27"/>
      <c r="E78" s="27">
        <v>1</v>
      </c>
      <c r="F78" s="27"/>
      <c r="G78" s="69" t="s">
        <v>275</v>
      </c>
    </row>
    <row r="79" spans="1:7" ht="39" customHeight="1" thickBot="1" x14ac:dyDescent="0.3">
      <c r="A79" s="96"/>
      <c r="B79" s="27" t="s">
        <v>95</v>
      </c>
      <c r="C79" s="27"/>
      <c r="D79" s="27">
        <v>1</v>
      </c>
      <c r="E79" s="27"/>
      <c r="F79" s="27"/>
      <c r="G79" s="69" t="s">
        <v>276</v>
      </c>
    </row>
    <row r="80" spans="1:7" ht="47.25" customHeight="1" thickBot="1" x14ac:dyDescent="0.3">
      <c r="A80" s="96"/>
      <c r="B80" s="27" t="s">
        <v>28</v>
      </c>
      <c r="C80" s="27"/>
      <c r="D80" s="27">
        <v>1</v>
      </c>
      <c r="E80" s="27"/>
      <c r="F80" s="27"/>
      <c r="G80" s="69" t="s">
        <v>277</v>
      </c>
    </row>
    <row r="81" spans="1:7" ht="25.5" customHeight="1" thickBot="1" x14ac:dyDescent="0.3">
      <c r="A81" s="97"/>
      <c r="B81" s="30" t="s">
        <v>4</v>
      </c>
      <c r="C81" s="30">
        <f>SUM(C75+C76+C77+C78+C79+C80)</f>
        <v>0</v>
      </c>
      <c r="D81" s="30">
        <f>SUM(D75+D76+D77+D78+D79+D80)</f>
        <v>4</v>
      </c>
      <c r="E81" s="30">
        <f>SUM(E75+E76+E77+E78+E79+E80)</f>
        <v>2</v>
      </c>
      <c r="F81" s="30">
        <f>SUM(F75+F76+F77+F78+F79+F80)</f>
        <v>0</v>
      </c>
      <c r="G81" s="45">
        <f>((C81*$I$11)+(D81*$I$12)+(E81*$I$13)+(F81*I$14))/6</f>
        <v>2.3333333333333335</v>
      </c>
    </row>
    <row r="82" spans="1:7" ht="25.5" customHeight="1" thickBot="1" x14ac:dyDescent="0.3">
      <c r="A82" s="101" t="s">
        <v>79</v>
      </c>
      <c r="B82" s="102"/>
      <c r="C82" s="44">
        <f>SUM(C64+C69+C74+C81)</f>
        <v>1</v>
      </c>
      <c r="D82" s="44">
        <f>SUM(D64+D69+D74+D81)</f>
        <v>13</v>
      </c>
      <c r="E82" s="44">
        <f>SUM(E64+E69+E74+E81)</f>
        <v>5</v>
      </c>
      <c r="F82" s="44">
        <f>SUM(F64+F69+F74+F81)</f>
        <v>0</v>
      </c>
      <c r="G82" s="113">
        <f>((C82*$I$11)+(D82*$I$12)+(E82*$I$13)+(F82*I$14))/19</f>
        <v>2.2105263157894739</v>
      </c>
    </row>
    <row r="83" spans="1:7" ht="25.5" customHeight="1" x14ac:dyDescent="0.25">
      <c r="A83" s="124"/>
      <c r="B83" s="125"/>
      <c r="C83" s="122">
        <f>C82/19*100</f>
        <v>5.2631578947368416</v>
      </c>
      <c r="D83" s="122">
        <f>D82/19*100</f>
        <v>68.421052631578945</v>
      </c>
      <c r="E83" s="122">
        <f>E82/19*100</f>
        <v>26.315789473684209</v>
      </c>
      <c r="F83" s="122">
        <f>F82/19*100</f>
        <v>0</v>
      </c>
      <c r="G83" s="121"/>
    </row>
    <row r="84" spans="1:7" ht="0.75" customHeight="1" thickBot="1" x14ac:dyDescent="0.3">
      <c r="A84" s="103"/>
      <c r="B84" s="104"/>
      <c r="C84" s="123"/>
      <c r="D84" s="123"/>
      <c r="E84" s="123"/>
      <c r="F84" s="123"/>
      <c r="G84" s="114"/>
    </row>
    <row r="85" spans="1:7" x14ac:dyDescent="0.25">
      <c r="A85" s="10"/>
      <c r="B85" s="9"/>
      <c r="C85" s="9"/>
      <c r="D85" s="9"/>
      <c r="E85" s="9"/>
      <c r="F85" s="9"/>
      <c r="G85" s="9"/>
    </row>
    <row r="86" spans="1:7" ht="15.75" thickBot="1" x14ac:dyDescent="0.3">
      <c r="A86" s="8"/>
      <c r="B86" s="9"/>
      <c r="C86" s="9"/>
      <c r="D86" s="9"/>
      <c r="E86" s="9"/>
      <c r="F86" s="9"/>
      <c r="G86" s="9"/>
    </row>
    <row r="87" spans="1:7" ht="27" customHeight="1" thickBot="1" x14ac:dyDescent="0.3">
      <c r="A87" s="115" t="s">
        <v>126</v>
      </c>
      <c r="B87" s="116"/>
      <c r="C87" s="116"/>
      <c r="D87" s="116"/>
      <c r="E87" s="116"/>
      <c r="F87" s="116"/>
      <c r="G87" s="117"/>
    </row>
    <row r="88" spans="1:7" ht="25.5" customHeight="1" thickBot="1" x14ac:dyDescent="0.3">
      <c r="A88" s="91" t="s">
        <v>0</v>
      </c>
      <c r="B88" s="91" t="s">
        <v>1</v>
      </c>
      <c r="C88" s="110" t="s">
        <v>125</v>
      </c>
      <c r="D88" s="111"/>
      <c r="E88" s="111"/>
      <c r="F88" s="112"/>
      <c r="G88" s="91" t="s">
        <v>2</v>
      </c>
    </row>
    <row r="89" spans="1:7" ht="20.25" customHeight="1" thickBot="1" x14ac:dyDescent="0.3">
      <c r="A89" s="118"/>
      <c r="B89" s="118"/>
      <c r="C89" s="47" t="s">
        <v>65</v>
      </c>
      <c r="D89" s="47" t="s">
        <v>66</v>
      </c>
      <c r="E89" s="47" t="s">
        <v>67</v>
      </c>
      <c r="F89" s="47" t="s">
        <v>68</v>
      </c>
      <c r="G89" s="105"/>
    </row>
    <row r="90" spans="1:7" ht="39.75" customHeight="1" thickBot="1" x14ac:dyDescent="0.3">
      <c r="A90" s="98" t="s">
        <v>60</v>
      </c>
      <c r="B90" s="26" t="s">
        <v>96</v>
      </c>
      <c r="C90" s="52"/>
      <c r="D90" s="52"/>
      <c r="E90" s="52">
        <v>1</v>
      </c>
      <c r="F90" s="52"/>
      <c r="G90" s="69" t="s">
        <v>278</v>
      </c>
    </row>
    <row r="91" spans="1:7" ht="39.75" customHeight="1" thickBot="1" x14ac:dyDescent="0.3">
      <c r="A91" s="99"/>
      <c r="B91" s="17" t="s">
        <v>97</v>
      </c>
      <c r="C91" s="52"/>
      <c r="D91" s="52"/>
      <c r="E91" s="52">
        <v>1</v>
      </c>
      <c r="F91" s="52"/>
      <c r="G91" s="69" t="s">
        <v>279</v>
      </c>
    </row>
    <row r="92" spans="1:7" ht="38.25" customHeight="1" thickBot="1" x14ac:dyDescent="0.3">
      <c r="A92" s="99"/>
      <c r="B92" s="17" t="s">
        <v>29</v>
      </c>
      <c r="C92" s="52"/>
      <c r="D92" s="52"/>
      <c r="E92" s="52">
        <v>1</v>
      </c>
      <c r="F92" s="52"/>
      <c r="G92" s="69" t="s">
        <v>280</v>
      </c>
    </row>
    <row r="93" spans="1:7" ht="25.5" customHeight="1" thickBot="1" x14ac:dyDescent="0.3">
      <c r="A93" s="100"/>
      <c r="B93" s="30" t="s">
        <v>4</v>
      </c>
      <c r="C93" s="30">
        <f>SUM(C90+C91+C92)</f>
        <v>0</v>
      </c>
      <c r="D93" s="30">
        <f>SUM(D90+D91+D92)</f>
        <v>0</v>
      </c>
      <c r="E93" s="30">
        <f>SUM(E90+E91+E92)</f>
        <v>3</v>
      </c>
      <c r="F93" s="30">
        <f>SUM(F90+F91+F92)</f>
        <v>0</v>
      </c>
      <c r="G93" s="56">
        <f>((C93*$I$11)+(D93*$I$12)+(E93*$I$13)+(F93*I$14))/3</f>
        <v>3</v>
      </c>
    </row>
    <row r="94" spans="1:7" ht="30" customHeight="1" thickBot="1" x14ac:dyDescent="0.3">
      <c r="A94" s="98" t="s">
        <v>82</v>
      </c>
      <c r="B94" s="23" t="s">
        <v>30</v>
      </c>
      <c r="C94" s="23"/>
      <c r="D94" s="23"/>
      <c r="E94" s="23">
        <v>1</v>
      </c>
      <c r="F94" s="23"/>
      <c r="G94" s="70" t="s">
        <v>281</v>
      </c>
    </row>
    <row r="95" spans="1:7" ht="30" customHeight="1" thickBot="1" x14ac:dyDescent="0.3">
      <c r="A95" s="99"/>
      <c r="B95" s="23" t="s">
        <v>98</v>
      </c>
      <c r="C95" s="23"/>
      <c r="D95" s="23"/>
      <c r="E95" s="23">
        <v>1</v>
      </c>
      <c r="F95" s="23"/>
      <c r="G95" s="70" t="s">
        <v>282</v>
      </c>
    </row>
    <row r="96" spans="1:7" ht="30" customHeight="1" thickBot="1" x14ac:dyDescent="0.3">
      <c r="A96" s="99"/>
      <c r="B96" s="23" t="s">
        <v>31</v>
      </c>
      <c r="C96" s="23"/>
      <c r="D96" s="23">
        <v>1</v>
      </c>
      <c r="E96" s="23"/>
      <c r="F96" s="23"/>
      <c r="G96" s="70" t="s">
        <v>283</v>
      </c>
    </row>
    <row r="97" spans="1:7" ht="30" customHeight="1" thickBot="1" x14ac:dyDescent="0.3">
      <c r="A97" s="99"/>
      <c r="B97" s="25" t="s">
        <v>99</v>
      </c>
      <c r="C97" s="25"/>
      <c r="D97" s="25"/>
      <c r="E97" s="25">
        <v>1</v>
      </c>
      <c r="F97" s="25"/>
      <c r="G97" s="71" t="s">
        <v>284</v>
      </c>
    </row>
    <row r="98" spans="1:7" ht="30" customHeight="1" thickBot="1" x14ac:dyDescent="0.3">
      <c r="A98" s="99"/>
      <c r="B98" s="17" t="s">
        <v>100</v>
      </c>
      <c r="C98" s="17"/>
      <c r="D98" s="17">
        <v>1</v>
      </c>
      <c r="E98" s="17"/>
      <c r="F98" s="17"/>
      <c r="G98" s="69" t="s">
        <v>285</v>
      </c>
    </row>
    <row r="99" spans="1:7" ht="30" customHeight="1" thickBot="1" x14ac:dyDescent="0.3">
      <c r="A99" s="99"/>
      <c r="B99" s="23" t="s">
        <v>32</v>
      </c>
      <c r="C99" s="23"/>
      <c r="D99" s="23">
        <v>1</v>
      </c>
      <c r="E99" s="23"/>
      <c r="F99" s="23"/>
      <c r="G99" s="70" t="s">
        <v>187</v>
      </c>
    </row>
    <row r="100" spans="1:7" ht="30" customHeight="1" thickBot="1" x14ac:dyDescent="0.3">
      <c r="A100" s="99"/>
      <c r="B100" s="23" t="s">
        <v>101</v>
      </c>
      <c r="C100" s="23"/>
      <c r="D100" s="23">
        <v>1</v>
      </c>
      <c r="E100" s="23"/>
      <c r="F100" s="23"/>
      <c r="G100" s="70" t="s">
        <v>286</v>
      </c>
    </row>
    <row r="101" spans="1:7" ht="30" customHeight="1" thickBot="1" x14ac:dyDescent="0.3">
      <c r="A101" s="100"/>
      <c r="B101" s="48" t="s">
        <v>4</v>
      </c>
      <c r="C101" s="49">
        <f>SUM(C94+C95+C96+C97+C98+C99+C100)</f>
        <v>0</v>
      </c>
      <c r="D101" s="49">
        <f>SUM(D94+D95+D96+D97+D98+D99+D100)</f>
        <v>4</v>
      </c>
      <c r="E101" s="49">
        <f>SUM(E94+E95+E96+E97+E98+E99+E100)</f>
        <v>3</v>
      </c>
      <c r="F101" s="49">
        <f>SUM(F94+F95+F96+F97+F98+F99+F100)</f>
        <v>0</v>
      </c>
      <c r="G101" s="57">
        <f>((C101*$I$11)+(D101*$I$12)+(E101*$I$13)+(F101*I$14))/7</f>
        <v>2.4285714285714284</v>
      </c>
    </row>
    <row r="102" spans="1:7" ht="30" customHeight="1" thickBot="1" x14ac:dyDescent="0.3">
      <c r="A102" s="98" t="s">
        <v>61</v>
      </c>
      <c r="B102" s="23" t="s">
        <v>102</v>
      </c>
      <c r="C102" s="23"/>
      <c r="D102" s="23">
        <v>1</v>
      </c>
      <c r="E102" s="23"/>
      <c r="F102" s="23"/>
      <c r="G102" s="70" t="s">
        <v>287</v>
      </c>
    </row>
    <row r="103" spans="1:7" ht="30" customHeight="1" thickBot="1" x14ac:dyDescent="0.3">
      <c r="A103" s="99"/>
      <c r="B103" s="23" t="s">
        <v>33</v>
      </c>
      <c r="C103" s="23"/>
      <c r="D103" s="23">
        <v>1</v>
      </c>
      <c r="E103" s="23"/>
      <c r="F103" s="23"/>
      <c r="G103" s="70" t="s">
        <v>196</v>
      </c>
    </row>
    <row r="104" spans="1:7" ht="30" customHeight="1" thickBot="1" x14ac:dyDescent="0.3">
      <c r="A104" s="100"/>
      <c r="B104" s="48" t="s">
        <v>4</v>
      </c>
      <c r="C104" s="49">
        <f>SUM(C102+C103)</f>
        <v>0</v>
      </c>
      <c r="D104" s="49">
        <f>SUM(D102+D103)</f>
        <v>2</v>
      </c>
      <c r="E104" s="49">
        <f>SUM(E102+E103)</f>
        <v>0</v>
      </c>
      <c r="F104" s="49">
        <f>SUM(F102+F103)</f>
        <v>0</v>
      </c>
      <c r="G104" s="58">
        <f>((C104*$I$11)+(D104*$I$12)+(E104*$I$13)+(F104*I$14))/2</f>
        <v>2</v>
      </c>
    </row>
    <row r="105" spans="1:7" ht="30" customHeight="1" thickBot="1" x14ac:dyDescent="0.3">
      <c r="A105" s="99" t="s">
        <v>34</v>
      </c>
      <c r="B105" s="17" t="s">
        <v>35</v>
      </c>
      <c r="C105" s="17"/>
      <c r="D105" s="17">
        <v>1</v>
      </c>
      <c r="E105" s="50"/>
      <c r="F105" s="25"/>
      <c r="G105" s="71" t="s">
        <v>288</v>
      </c>
    </row>
    <row r="106" spans="1:7" ht="30" customHeight="1" thickBot="1" x14ac:dyDescent="0.3">
      <c r="A106" s="99"/>
      <c r="B106" s="17" t="s">
        <v>103</v>
      </c>
      <c r="C106" s="17"/>
      <c r="D106" s="17">
        <v>1</v>
      </c>
      <c r="E106" s="17"/>
      <c r="F106" s="17"/>
      <c r="G106" s="71" t="s">
        <v>289</v>
      </c>
    </row>
    <row r="107" spans="1:7" ht="30" customHeight="1" thickBot="1" x14ac:dyDescent="0.3">
      <c r="A107" s="99"/>
      <c r="B107" s="25" t="s">
        <v>104</v>
      </c>
      <c r="C107" s="25"/>
      <c r="D107" s="25">
        <v>1</v>
      </c>
      <c r="E107" s="25"/>
      <c r="F107" s="25"/>
      <c r="G107" s="71" t="s">
        <v>290</v>
      </c>
    </row>
    <row r="108" spans="1:7" ht="30" customHeight="1" thickBot="1" x14ac:dyDescent="0.3">
      <c r="A108" s="99"/>
      <c r="B108" s="17" t="s">
        <v>105</v>
      </c>
      <c r="C108" s="17"/>
      <c r="D108" s="17"/>
      <c r="E108" s="17">
        <v>1</v>
      </c>
      <c r="F108" s="17"/>
      <c r="G108" s="69" t="s">
        <v>291</v>
      </c>
    </row>
    <row r="109" spans="1:7" ht="30" customHeight="1" thickBot="1" x14ac:dyDescent="0.3">
      <c r="A109" s="99"/>
      <c r="B109" s="23" t="s">
        <v>73</v>
      </c>
      <c r="C109" s="23"/>
      <c r="D109" s="23">
        <v>1</v>
      </c>
      <c r="E109" s="23"/>
      <c r="F109" s="23"/>
      <c r="G109" s="70" t="s">
        <v>292</v>
      </c>
    </row>
    <row r="110" spans="1:7" ht="30" customHeight="1" thickBot="1" x14ac:dyDescent="0.3">
      <c r="A110" s="99"/>
      <c r="B110" s="23" t="s">
        <v>188</v>
      </c>
      <c r="C110" s="53"/>
      <c r="D110" s="53"/>
      <c r="E110" s="53">
        <v>1</v>
      </c>
      <c r="F110" s="53"/>
      <c r="G110" s="75" t="s">
        <v>293</v>
      </c>
    </row>
    <row r="111" spans="1:7" ht="30" customHeight="1" thickBot="1" x14ac:dyDescent="0.3">
      <c r="A111" s="99"/>
      <c r="B111" s="25" t="s">
        <v>106</v>
      </c>
      <c r="C111" s="26"/>
      <c r="D111" s="26">
        <v>1</v>
      </c>
      <c r="E111" s="26"/>
      <c r="F111" s="26"/>
      <c r="G111" s="72" t="s">
        <v>294</v>
      </c>
    </row>
    <row r="112" spans="1:7" ht="30" customHeight="1" thickBot="1" x14ac:dyDescent="0.3">
      <c r="A112" s="99"/>
      <c r="B112" s="17" t="s">
        <v>107</v>
      </c>
      <c r="C112" s="17"/>
      <c r="D112" s="17">
        <v>1</v>
      </c>
      <c r="E112" s="17"/>
      <c r="F112" s="17"/>
      <c r="G112" s="69" t="s">
        <v>199</v>
      </c>
    </row>
    <row r="113" spans="1:7" ht="30" customHeight="1" thickBot="1" x14ac:dyDescent="0.3">
      <c r="A113" s="99"/>
      <c r="B113" s="23" t="s">
        <v>72</v>
      </c>
      <c r="C113" s="23"/>
      <c r="D113" s="23">
        <v>1</v>
      </c>
      <c r="E113" s="23"/>
      <c r="F113" s="23"/>
      <c r="G113" s="70" t="s">
        <v>295</v>
      </c>
    </row>
    <row r="114" spans="1:7" ht="30" customHeight="1" thickBot="1" x14ac:dyDescent="0.3">
      <c r="A114" s="99"/>
      <c r="B114" s="23" t="s">
        <v>71</v>
      </c>
      <c r="C114" s="23"/>
      <c r="D114" s="23">
        <v>1</v>
      </c>
      <c r="E114" s="23"/>
      <c r="F114" s="23"/>
      <c r="G114" s="70" t="s">
        <v>202</v>
      </c>
    </row>
    <row r="115" spans="1:7" ht="30" customHeight="1" thickBot="1" x14ac:dyDescent="0.3">
      <c r="A115" s="100"/>
      <c r="B115" s="48" t="s">
        <v>46</v>
      </c>
      <c r="C115" s="49">
        <f>SUM(C105+C106+C107+C108+C109+C111+C112+C113+C114+C110)</f>
        <v>0</v>
      </c>
      <c r="D115" s="49">
        <f>SUM(D105+D106+D107+D108+D109+D111+D112+D113+D114)</f>
        <v>8</v>
      </c>
      <c r="E115" s="49">
        <f>SUM(E105+E106+E107+E108+E109+E111+E112+E113+E114)</f>
        <v>1</v>
      </c>
      <c r="F115" s="49">
        <f>SUM(F105+F106+F107+F108+F109+F111+F112+F113+F114)</f>
        <v>0</v>
      </c>
      <c r="G115" s="57">
        <f>((C115*$I$11)+(D115*$I$12)+(E115*$I$13)+(F115*I$14))/9</f>
        <v>2.1111111111111112</v>
      </c>
    </row>
    <row r="116" spans="1:7" ht="30" customHeight="1" thickBot="1" x14ac:dyDescent="0.3">
      <c r="A116" s="98" t="s">
        <v>36</v>
      </c>
      <c r="B116" s="17" t="s">
        <v>70</v>
      </c>
      <c r="C116" s="17"/>
      <c r="D116" s="17"/>
      <c r="E116" s="17">
        <v>1</v>
      </c>
      <c r="F116" s="17"/>
      <c r="G116" s="69" t="s">
        <v>208</v>
      </c>
    </row>
    <row r="117" spans="1:7" ht="30" customHeight="1" thickBot="1" x14ac:dyDescent="0.3">
      <c r="A117" s="99"/>
      <c r="B117" s="17" t="s">
        <v>37</v>
      </c>
      <c r="C117" s="17"/>
      <c r="D117" s="17">
        <v>1</v>
      </c>
      <c r="E117" s="17"/>
      <c r="F117" s="17"/>
      <c r="G117" s="69" t="s">
        <v>211</v>
      </c>
    </row>
    <row r="118" spans="1:7" ht="30" customHeight="1" thickBot="1" x14ac:dyDescent="0.3">
      <c r="A118" s="99"/>
      <c r="B118" s="17" t="s">
        <v>38</v>
      </c>
      <c r="C118" s="17"/>
      <c r="D118" s="17"/>
      <c r="E118" s="17">
        <v>1</v>
      </c>
      <c r="F118" s="17"/>
      <c r="G118" s="69" t="s">
        <v>210</v>
      </c>
    </row>
    <row r="119" spans="1:7" ht="30" customHeight="1" thickBot="1" x14ac:dyDescent="0.3">
      <c r="A119" s="99"/>
      <c r="B119" s="17" t="s">
        <v>39</v>
      </c>
      <c r="C119" s="17"/>
      <c r="D119" s="17">
        <v>1</v>
      </c>
      <c r="E119" s="17"/>
      <c r="F119" s="17"/>
      <c r="G119" s="69" t="s">
        <v>209</v>
      </c>
    </row>
    <row r="120" spans="1:7" ht="25.5" customHeight="1" thickBot="1" x14ac:dyDescent="0.3">
      <c r="A120" s="100"/>
      <c r="B120" s="30" t="s">
        <v>46</v>
      </c>
      <c r="C120" s="30">
        <f>SUM(C116+C117+C118+C119)</f>
        <v>0</v>
      </c>
      <c r="D120" s="30">
        <f>SUM(D116+D117+D118+D119)</f>
        <v>2</v>
      </c>
      <c r="E120" s="30">
        <f>SUM(E116+E117+E118+E119)</f>
        <v>2</v>
      </c>
      <c r="F120" s="30">
        <f>SUM(F116+F117+F118+F119)</f>
        <v>0</v>
      </c>
      <c r="G120" s="56">
        <f>((C120*$I$11)+(D120*$I$12)+(E120*$I$13)+(F120*I$14))/4</f>
        <v>2.5</v>
      </c>
    </row>
    <row r="121" spans="1:7" ht="25.5" customHeight="1" thickBot="1" x14ac:dyDescent="0.3">
      <c r="A121" s="101" t="s">
        <v>184</v>
      </c>
      <c r="B121" s="102"/>
      <c r="C121" s="44">
        <f>SUM(C93+C101+C104+C115+C120)</f>
        <v>0</v>
      </c>
      <c r="D121" s="44">
        <f>SUM(D93+D101+D104+D115+D120)</f>
        <v>16</v>
      </c>
      <c r="E121" s="44">
        <f>SUM(E93+E101+E104+E115+E120)</f>
        <v>9</v>
      </c>
      <c r="F121" s="44">
        <f>SUM(F93+F101+F104+F115+F120)</f>
        <v>0</v>
      </c>
      <c r="G121" s="113">
        <f>((C121*$I$11)+(D121*$I$12)+(E121*$I$13)+(F121*I$14))/25</f>
        <v>2.36</v>
      </c>
    </row>
    <row r="122" spans="1:7" ht="25.5" customHeight="1" thickBot="1" x14ac:dyDescent="0.3">
      <c r="A122" s="103"/>
      <c r="B122" s="104"/>
      <c r="C122" s="55">
        <f>C121/26*100</f>
        <v>0</v>
      </c>
      <c r="D122" s="55">
        <f>D121/26*100</f>
        <v>61.53846153846154</v>
      </c>
      <c r="E122" s="55">
        <f>E121/26*100</f>
        <v>34.615384615384613</v>
      </c>
      <c r="F122" s="55">
        <f>F121/26*100</f>
        <v>0</v>
      </c>
      <c r="G122" s="114"/>
    </row>
    <row r="123" spans="1:7" x14ac:dyDescent="0.25">
      <c r="A123" s="8"/>
      <c r="B123" s="9"/>
      <c r="C123" s="9"/>
      <c r="D123" s="9"/>
      <c r="E123" s="9"/>
      <c r="F123" s="9"/>
      <c r="G123" s="9"/>
    </row>
    <row r="124" spans="1:7" ht="15.75" thickBot="1" x14ac:dyDescent="0.3">
      <c r="A124" s="9"/>
      <c r="B124" s="9"/>
      <c r="C124" s="9"/>
      <c r="D124" s="9"/>
      <c r="E124" s="9"/>
      <c r="F124" s="9"/>
      <c r="G124" s="9"/>
    </row>
    <row r="125" spans="1:7" ht="27.75" customHeight="1" thickBot="1" x14ac:dyDescent="0.3">
      <c r="A125" s="106" t="s">
        <v>128</v>
      </c>
      <c r="B125" s="107"/>
      <c r="C125" s="107"/>
      <c r="D125" s="107"/>
      <c r="E125" s="107"/>
      <c r="F125" s="107"/>
      <c r="G125" s="108"/>
    </row>
    <row r="126" spans="1:7" ht="24" customHeight="1" thickBot="1" x14ac:dyDescent="0.3">
      <c r="A126" s="91" t="s">
        <v>0</v>
      </c>
      <c r="B126" s="91" t="s">
        <v>1</v>
      </c>
      <c r="C126" s="110" t="s">
        <v>125</v>
      </c>
      <c r="D126" s="111"/>
      <c r="E126" s="111"/>
      <c r="F126" s="112"/>
      <c r="G126" s="91" t="s">
        <v>2</v>
      </c>
    </row>
    <row r="127" spans="1:7" ht="18" customHeight="1" thickBot="1" x14ac:dyDescent="0.3">
      <c r="A127" s="109"/>
      <c r="B127" s="109"/>
      <c r="C127" s="16" t="s">
        <v>65</v>
      </c>
      <c r="D127" s="16" t="s">
        <v>66</v>
      </c>
      <c r="E127" s="16" t="s">
        <v>67</v>
      </c>
      <c r="F127" s="16" t="s">
        <v>68</v>
      </c>
      <c r="G127" s="92"/>
    </row>
    <row r="128" spans="1:7" s="1" customFormat="1" ht="36.75" thickBot="1" x14ac:dyDescent="0.3">
      <c r="A128" s="95" t="s">
        <v>40</v>
      </c>
      <c r="B128" s="66" t="s">
        <v>108</v>
      </c>
      <c r="C128" s="67"/>
      <c r="D128" s="67">
        <v>1</v>
      </c>
      <c r="E128" s="67"/>
      <c r="F128" s="67"/>
      <c r="G128" s="70" t="s">
        <v>296</v>
      </c>
    </row>
    <row r="129" spans="1:7" s="1" customFormat="1" ht="25.5" customHeight="1" thickBot="1" x14ac:dyDescent="0.3">
      <c r="A129" s="96"/>
      <c r="B129" s="66" t="s">
        <v>109</v>
      </c>
      <c r="C129" s="67"/>
      <c r="D129" s="67">
        <v>1</v>
      </c>
      <c r="E129" s="67"/>
      <c r="F129" s="67"/>
      <c r="G129" s="70" t="s">
        <v>297</v>
      </c>
    </row>
    <row r="130" spans="1:7" s="1" customFormat="1" ht="27.75" thickBot="1" x14ac:dyDescent="0.3">
      <c r="A130" s="96"/>
      <c r="B130" s="66" t="s">
        <v>41</v>
      </c>
      <c r="C130" s="67"/>
      <c r="D130" s="67">
        <v>1</v>
      </c>
      <c r="E130" s="67"/>
      <c r="F130" s="67"/>
      <c r="G130" s="70" t="s">
        <v>298</v>
      </c>
    </row>
    <row r="131" spans="1:7" s="1" customFormat="1" ht="25.5" customHeight="1" thickBot="1" x14ac:dyDescent="0.3">
      <c r="A131" s="96"/>
      <c r="B131" s="66" t="s">
        <v>42</v>
      </c>
      <c r="C131" s="67"/>
      <c r="D131" s="67">
        <v>1</v>
      </c>
      <c r="E131" s="67"/>
      <c r="F131" s="67"/>
      <c r="G131" s="70" t="s">
        <v>299</v>
      </c>
    </row>
    <row r="132" spans="1:7" s="1" customFormat="1" ht="25.5" customHeight="1" thickBot="1" x14ac:dyDescent="0.3">
      <c r="A132" s="97"/>
      <c r="B132" s="48" t="s">
        <v>46</v>
      </c>
      <c r="C132" s="49">
        <f>SUM(C128+C129+C130+C131)</f>
        <v>0</v>
      </c>
      <c r="D132" s="49">
        <f>SUM(D128+D129+D130+D131)</f>
        <v>4</v>
      </c>
      <c r="E132" s="49">
        <f>SUM(E128+E129+E130+E131)</f>
        <v>0</v>
      </c>
      <c r="F132" s="49">
        <f>SUM(F128+F129+F130+F131)</f>
        <v>0</v>
      </c>
      <c r="G132" s="65">
        <f>((C132*$I$11)+(D132*$I$12)+(E132*$I$13)+(F132*I$14))/4</f>
        <v>2</v>
      </c>
    </row>
    <row r="133" spans="1:7" s="1" customFormat="1" ht="25.5" customHeight="1" thickBot="1" x14ac:dyDescent="0.3">
      <c r="A133" s="95" t="s">
        <v>62</v>
      </c>
      <c r="B133" s="66" t="s">
        <v>69</v>
      </c>
      <c r="C133" s="67"/>
      <c r="D133" s="67">
        <v>1</v>
      </c>
      <c r="E133" s="67"/>
      <c r="F133" s="67"/>
      <c r="G133" s="70" t="s">
        <v>300</v>
      </c>
    </row>
    <row r="134" spans="1:7" s="1" customFormat="1" ht="25.5" customHeight="1" thickBot="1" x14ac:dyDescent="0.3">
      <c r="A134" s="96"/>
      <c r="B134" s="32" t="s">
        <v>43</v>
      </c>
      <c r="C134" s="36"/>
      <c r="D134" s="36">
        <v>1</v>
      </c>
      <c r="E134" s="36"/>
      <c r="F134" s="36"/>
      <c r="G134" s="72" t="s">
        <v>301</v>
      </c>
    </row>
    <row r="135" spans="1:7" s="1" customFormat="1" ht="25.5" customHeight="1" thickBot="1" x14ac:dyDescent="0.3">
      <c r="A135" s="96"/>
      <c r="B135" s="27" t="s">
        <v>110</v>
      </c>
      <c r="C135" s="27"/>
      <c r="D135" s="27">
        <v>1</v>
      </c>
      <c r="E135" s="27"/>
      <c r="F135" s="27"/>
      <c r="G135" s="69" t="s">
        <v>302</v>
      </c>
    </row>
    <row r="136" spans="1:7" s="1" customFormat="1" ht="25.5" customHeight="1" thickBot="1" x14ac:dyDescent="0.3">
      <c r="A136" s="96"/>
      <c r="B136" s="27" t="s">
        <v>44</v>
      </c>
      <c r="C136" s="27"/>
      <c r="D136" s="27"/>
      <c r="E136" s="27">
        <v>1</v>
      </c>
      <c r="F136" s="27"/>
      <c r="G136" s="76" t="s">
        <v>303</v>
      </c>
    </row>
    <row r="137" spans="1:7" s="1" customFormat="1" ht="25.5" customHeight="1" thickBot="1" x14ac:dyDescent="0.3">
      <c r="A137" s="97"/>
      <c r="B137" s="59" t="s">
        <v>46</v>
      </c>
      <c r="C137" s="49">
        <f>SUM(C133+C134+C135+C136)</f>
        <v>0</v>
      </c>
      <c r="D137" s="49">
        <f>SUM(D133+D134+D135+D136)</f>
        <v>3</v>
      </c>
      <c r="E137" s="49">
        <f>SUM(E133+E134+E135+E136)</f>
        <v>1</v>
      </c>
      <c r="F137" s="49">
        <f>SUM(F133+F134+F135+F136)</f>
        <v>0</v>
      </c>
      <c r="G137" s="63">
        <f>((C137*$I$11)+(D137*$I$12)+(E137*$I$13)+(F137*I$14))/4</f>
        <v>2.25</v>
      </c>
    </row>
    <row r="138" spans="1:7" s="1" customFormat="1" ht="25.5" customHeight="1" thickBot="1" x14ac:dyDescent="0.3">
      <c r="A138" s="95" t="s">
        <v>63</v>
      </c>
      <c r="B138" s="27" t="s">
        <v>111</v>
      </c>
      <c r="C138" s="27"/>
      <c r="D138" s="27">
        <v>1</v>
      </c>
      <c r="E138" s="27"/>
      <c r="F138" s="27"/>
      <c r="G138" s="69" t="s">
        <v>304</v>
      </c>
    </row>
    <row r="139" spans="1:7" s="1" customFormat="1" ht="25.5" customHeight="1" thickBot="1" x14ac:dyDescent="0.3">
      <c r="A139" s="96"/>
      <c r="B139" s="27" t="s">
        <v>112</v>
      </c>
      <c r="C139" s="27"/>
      <c r="D139" s="27">
        <v>1</v>
      </c>
      <c r="E139" s="27"/>
      <c r="F139" s="27"/>
      <c r="G139" s="69" t="s">
        <v>220</v>
      </c>
    </row>
    <row r="140" spans="1:7" s="1" customFormat="1" ht="25.5" customHeight="1" thickBot="1" x14ac:dyDescent="0.3">
      <c r="A140" s="96"/>
      <c r="B140" s="27" t="s">
        <v>113</v>
      </c>
      <c r="C140" s="27"/>
      <c r="D140" s="27"/>
      <c r="E140" s="27">
        <v>1</v>
      </c>
      <c r="F140" s="27"/>
      <c r="G140" s="69" t="s">
        <v>305</v>
      </c>
    </row>
    <row r="141" spans="1:7" s="1" customFormat="1" ht="25.5" customHeight="1" thickBot="1" x14ac:dyDescent="0.3">
      <c r="A141" s="96"/>
      <c r="B141" s="60" t="s">
        <v>46</v>
      </c>
      <c r="C141" s="60">
        <f>SUM(C138+C139+C140)</f>
        <v>0</v>
      </c>
      <c r="D141" s="60">
        <f>SUM(D138+D139+D140)</f>
        <v>2</v>
      </c>
      <c r="E141" s="60">
        <f>SUM(E138+E139+E140)</f>
        <v>1</v>
      </c>
      <c r="F141" s="60">
        <f>SUM(F138+F139+F140)</f>
        <v>0</v>
      </c>
      <c r="G141" s="62">
        <f>((C141*$I$11)+(D141*$I$12)+(E141*$I$13)+(F141*I$14))/3</f>
        <v>2.3333333333333335</v>
      </c>
    </row>
    <row r="142" spans="1:7" s="1" customFormat="1" ht="25.5" customHeight="1" thickBot="1" x14ac:dyDescent="0.3">
      <c r="A142" s="95" t="s">
        <v>83</v>
      </c>
      <c r="B142" s="66" t="s">
        <v>114</v>
      </c>
      <c r="C142" s="67"/>
      <c r="D142" s="67">
        <v>1</v>
      </c>
      <c r="E142" s="67"/>
      <c r="F142" s="67"/>
      <c r="G142" s="70" t="s">
        <v>306</v>
      </c>
    </row>
    <row r="143" spans="1:7" s="1" customFormat="1" ht="25.5" customHeight="1" thickBot="1" x14ac:dyDescent="0.3">
      <c r="A143" s="96"/>
      <c r="B143" s="66" t="s">
        <v>115</v>
      </c>
      <c r="C143" s="67"/>
      <c r="D143" s="67">
        <v>1</v>
      </c>
      <c r="E143" s="67"/>
      <c r="F143" s="67"/>
      <c r="G143" s="70" t="s">
        <v>364</v>
      </c>
    </row>
    <row r="144" spans="1:7" s="1" customFormat="1" ht="25.5" customHeight="1" thickBot="1" x14ac:dyDescent="0.3">
      <c r="A144" s="96"/>
      <c r="B144" s="66" t="s">
        <v>45</v>
      </c>
      <c r="C144" s="67"/>
      <c r="D144" s="67">
        <v>1</v>
      </c>
      <c r="E144" s="67"/>
      <c r="F144" s="67"/>
      <c r="G144" s="70" t="s">
        <v>306</v>
      </c>
    </row>
    <row r="145" spans="1:7" s="1" customFormat="1" ht="25.5" customHeight="1" thickBot="1" x14ac:dyDescent="0.3">
      <c r="A145" s="96"/>
      <c r="B145" s="60" t="s">
        <v>46</v>
      </c>
      <c r="C145" s="60">
        <f>SUM(C142+C143+C144)</f>
        <v>0</v>
      </c>
      <c r="D145" s="60">
        <f>SUM(D142+D143+D144)</f>
        <v>3</v>
      </c>
      <c r="E145" s="60">
        <f>SUM(E142+E143+E144)</f>
        <v>0</v>
      </c>
      <c r="F145" s="60">
        <f>SUM(F142+F143+F144)</f>
        <v>0</v>
      </c>
      <c r="G145" s="62">
        <f>((C145*$I$11)+(D145*$I$12)+(E145*$I$13)+(F145*I$14))/3</f>
        <v>2</v>
      </c>
    </row>
    <row r="146" spans="1:7" s="1" customFormat="1" ht="25.5" customHeight="1" thickBot="1" x14ac:dyDescent="0.3">
      <c r="A146" s="87" t="s">
        <v>80</v>
      </c>
      <c r="B146" s="88"/>
      <c r="C146" s="51">
        <f>SUM(C132+C137+C141+C145)</f>
        <v>0</v>
      </c>
      <c r="D146" s="51">
        <f>SUM(D132+D137+D141+D145)</f>
        <v>12</v>
      </c>
      <c r="E146" s="51">
        <f>SUM(E132+E137+E141+E145)</f>
        <v>2</v>
      </c>
      <c r="F146" s="51">
        <f>SUM(F132+F137+F141+F145)</f>
        <v>0</v>
      </c>
      <c r="G146" s="93">
        <f>((C146*$I$11)+(D146*$I$12)+(E146*$I$13)+(F146*I$14))/14</f>
        <v>2.1428571428571428</v>
      </c>
    </row>
    <row r="147" spans="1:7" s="1" customFormat="1" ht="25.5" customHeight="1" thickBot="1" x14ac:dyDescent="0.3">
      <c r="A147" s="89"/>
      <c r="B147" s="90"/>
      <c r="C147" s="61">
        <f>C146/14*100</f>
        <v>0</v>
      </c>
      <c r="D147" s="61">
        <f>D146/14*100</f>
        <v>85.714285714285708</v>
      </c>
      <c r="E147" s="61">
        <f>E146/14*100</f>
        <v>14.285714285714285</v>
      </c>
      <c r="F147" s="61">
        <f>F146/14*100</f>
        <v>0</v>
      </c>
      <c r="G147" s="94"/>
    </row>
  </sheetData>
  <mergeCells count="52">
    <mergeCell ref="A133:A137"/>
    <mergeCell ref="A138:A141"/>
    <mergeCell ref="A142:A145"/>
    <mergeCell ref="A146:B147"/>
    <mergeCell ref="G146:G147"/>
    <mergeCell ref="A128:A132"/>
    <mergeCell ref="A94:A101"/>
    <mergeCell ref="A102:A104"/>
    <mergeCell ref="A105:A115"/>
    <mergeCell ref="A116:A120"/>
    <mergeCell ref="A121:B122"/>
    <mergeCell ref="A125:G125"/>
    <mergeCell ref="A126:A127"/>
    <mergeCell ref="B126:B127"/>
    <mergeCell ref="C126:F126"/>
    <mergeCell ref="G126:G127"/>
    <mergeCell ref="G121:G122"/>
    <mergeCell ref="A90:A93"/>
    <mergeCell ref="G82:G84"/>
    <mergeCell ref="C83:C84"/>
    <mergeCell ref="D83:D84"/>
    <mergeCell ref="E83:E84"/>
    <mergeCell ref="F83:F84"/>
    <mergeCell ref="A87:G87"/>
    <mergeCell ref="A88:A89"/>
    <mergeCell ref="B88:B89"/>
    <mergeCell ref="C88:F88"/>
    <mergeCell ref="G88:G89"/>
    <mergeCell ref="A59:A64"/>
    <mergeCell ref="A65:A69"/>
    <mergeCell ref="A70:A74"/>
    <mergeCell ref="A75:A81"/>
    <mergeCell ref="A82:B84"/>
    <mergeCell ref="A52:B53"/>
    <mergeCell ref="G52:G53"/>
    <mergeCell ref="A56:G56"/>
    <mergeCell ref="A57:A58"/>
    <mergeCell ref="B57:B58"/>
    <mergeCell ref="C57:F57"/>
    <mergeCell ref="G57:G58"/>
    <mergeCell ref="A48:A51"/>
    <mergeCell ref="A7:G8"/>
    <mergeCell ref="A9:G9"/>
    <mergeCell ref="A10:A11"/>
    <mergeCell ref="B10:B11"/>
    <mergeCell ref="C10:F10"/>
    <mergeCell ref="G10:G11"/>
    <mergeCell ref="A12:A16"/>
    <mergeCell ref="A17:A22"/>
    <mergeCell ref="A23:A31"/>
    <mergeCell ref="A32:A36"/>
    <mergeCell ref="A37:A47"/>
  </mergeCells>
  <pageMargins left="0.7" right="0.7" top="0.75" bottom="0.75" header="0.3" footer="0.3"/>
  <pageSetup paperSize="124" scale="70" orientation="portrait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7"/>
  <sheetViews>
    <sheetView tabSelected="1" view="pageBreakPreview" topLeftCell="A73" zoomScaleNormal="130" zoomScaleSheetLayoutView="100" workbookViewId="0">
      <selection activeCell="C76" sqref="C76"/>
    </sheetView>
  </sheetViews>
  <sheetFormatPr baseColWidth="10" defaultRowHeight="15" x14ac:dyDescent="0.25"/>
  <cols>
    <col min="1" max="1" width="16.5703125" customWidth="1"/>
    <col min="2" max="2" width="30.7109375" customWidth="1"/>
    <col min="3" max="6" width="10.7109375" customWidth="1"/>
    <col min="7" max="7" width="30.7109375" customWidth="1"/>
    <col min="8" max="8" width="13.28515625" customWidth="1"/>
    <col min="9" max="9" width="9.28515625" customWidth="1"/>
  </cols>
  <sheetData>
    <row r="1" spans="1:9" x14ac:dyDescent="0.25">
      <c r="A1" s="5"/>
    </row>
    <row r="2" spans="1:9" x14ac:dyDescent="0.25">
      <c r="A2" s="5"/>
      <c r="B2" s="7"/>
      <c r="C2" s="13"/>
      <c r="D2" s="13"/>
      <c r="E2" s="13"/>
      <c r="F2" s="13"/>
      <c r="G2" s="11"/>
    </row>
    <row r="3" spans="1:9" x14ac:dyDescent="0.25">
      <c r="B3" s="6"/>
      <c r="C3" s="12"/>
      <c r="D3" s="12"/>
      <c r="E3" s="12"/>
      <c r="F3" s="12"/>
      <c r="G3" s="11"/>
    </row>
    <row r="4" spans="1:9" x14ac:dyDescent="0.25">
      <c r="A4" s="5"/>
      <c r="B4" s="2"/>
      <c r="C4" s="12"/>
      <c r="D4" s="12"/>
      <c r="E4" s="12"/>
      <c r="F4" s="12"/>
    </row>
    <row r="5" spans="1:9" x14ac:dyDescent="0.25">
      <c r="A5" s="5"/>
      <c r="B5" s="3"/>
      <c r="C5" s="3"/>
      <c r="D5" s="1"/>
      <c r="E5" s="1"/>
    </row>
    <row r="6" spans="1:9" ht="15.75" thickBot="1" x14ac:dyDescent="0.3">
      <c r="A6" s="15"/>
      <c r="B6" s="4"/>
      <c r="C6" s="3"/>
      <c r="D6" s="1"/>
      <c r="E6" s="1"/>
      <c r="G6" s="14"/>
    </row>
    <row r="7" spans="1:9" x14ac:dyDescent="0.25">
      <c r="A7" s="133" t="s">
        <v>64</v>
      </c>
      <c r="B7" s="134"/>
      <c r="C7" s="134"/>
      <c r="D7" s="134"/>
      <c r="E7" s="134"/>
      <c r="F7" s="134"/>
      <c r="G7" s="135"/>
    </row>
    <row r="8" spans="1:9" ht="15.75" thickBot="1" x14ac:dyDescent="0.3">
      <c r="A8" s="136"/>
      <c r="B8" s="137"/>
      <c r="C8" s="137"/>
      <c r="D8" s="137"/>
      <c r="E8" s="137"/>
      <c r="F8" s="137"/>
      <c r="G8" s="138"/>
    </row>
    <row r="9" spans="1:9" ht="24.75" customHeight="1" thickBot="1" x14ac:dyDescent="0.3">
      <c r="A9" s="106" t="s">
        <v>124</v>
      </c>
      <c r="B9" s="107"/>
      <c r="C9" s="107"/>
      <c r="D9" s="107"/>
      <c r="E9" s="107"/>
      <c r="F9" s="107"/>
      <c r="G9" s="108"/>
    </row>
    <row r="10" spans="1:9" ht="24" customHeight="1" thickBot="1" x14ac:dyDescent="0.3">
      <c r="A10" s="126" t="s">
        <v>0</v>
      </c>
      <c r="B10" s="126" t="s">
        <v>1</v>
      </c>
      <c r="C10" s="128" t="s">
        <v>125</v>
      </c>
      <c r="D10" s="129"/>
      <c r="E10" s="129"/>
      <c r="F10" s="130"/>
      <c r="G10" s="126" t="s">
        <v>2</v>
      </c>
    </row>
    <row r="11" spans="1:9" ht="24" customHeight="1" thickBot="1" x14ac:dyDescent="0.3">
      <c r="A11" s="127"/>
      <c r="B11" s="127"/>
      <c r="C11" s="16" t="s">
        <v>65</v>
      </c>
      <c r="D11" s="16" t="s">
        <v>66</v>
      </c>
      <c r="E11" s="16" t="s">
        <v>67</v>
      </c>
      <c r="F11" s="16" t="s">
        <v>129</v>
      </c>
      <c r="G11" s="127"/>
      <c r="I11">
        <v>1</v>
      </c>
    </row>
    <row r="12" spans="1:9" ht="30" customHeight="1" thickBot="1" x14ac:dyDescent="0.3">
      <c r="A12" s="95" t="s">
        <v>55</v>
      </c>
      <c r="B12" s="38" t="s">
        <v>47</v>
      </c>
      <c r="C12" s="27"/>
      <c r="D12" s="27"/>
      <c r="E12" s="27"/>
      <c r="F12" s="27">
        <v>1</v>
      </c>
      <c r="G12" s="69" t="s">
        <v>226</v>
      </c>
      <c r="I12">
        <v>2</v>
      </c>
    </row>
    <row r="13" spans="1:9" ht="25.5" customHeight="1" thickBot="1" x14ac:dyDescent="0.3">
      <c r="A13" s="96"/>
      <c r="B13" s="27" t="s">
        <v>3</v>
      </c>
      <c r="C13" s="27"/>
      <c r="D13" s="27"/>
      <c r="E13" s="27">
        <v>1</v>
      </c>
      <c r="F13" s="27"/>
      <c r="G13" s="69" t="s">
        <v>227</v>
      </c>
      <c r="I13">
        <v>3</v>
      </c>
    </row>
    <row r="14" spans="1:9" ht="30" customHeight="1" thickBot="1" x14ac:dyDescent="0.3">
      <c r="A14" s="96"/>
      <c r="B14" s="27" t="s">
        <v>48</v>
      </c>
      <c r="C14" s="27"/>
      <c r="D14" s="27"/>
      <c r="E14" s="27">
        <v>1</v>
      </c>
      <c r="F14" s="27"/>
      <c r="G14" s="73" t="s">
        <v>228</v>
      </c>
      <c r="I14">
        <v>4</v>
      </c>
    </row>
    <row r="15" spans="1:9" ht="36.75" customHeight="1" thickBot="1" x14ac:dyDescent="0.3">
      <c r="A15" s="96"/>
      <c r="B15" s="27" t="s">
        <v>116</v>
      </c>
      <c r="C15" s="27"/>
      <c r="D15" s="27"/>
      <c r="E15" s="27">
        <v>1</v>
      </c>
      <c r="F15" s="27"/>
      <c r="G15" s="70" t="s">
        <v>229</v>
      </c>
    </row>
    <row r="16" spans="1:9" ht="25.5" customHeight="1" thickBot="1" x14ac:dyDescent="0.3">
      <c r="A16" s="97"/>
      <c r="B16" s="30" t="s">
        <v>4</v>
      </c>
      <c r="C16" s="30">
        <f>SUM(C12+C13+C14+C15)</f>
        <v>0</v>
      </c>
      <c r="D16" s="30">
        <f>SUM(D12+D13+D14+D15)</f>
        <v>0</v>
      </c>
      <c r="E16" s="30">
        <f>SUM(E12+E13+E14+E15)</f>
        <v>3</v>
      </c>
      <c r="F16" s="30">
        <f>SUM(F12+F13+F14+F15)</f>
        <v>1</v>
      </c>
      <c r="G16" s="48">
        <f>((C16*$I$11)+(D16*$I$12)+(E16*$I$13)+(F16*I$14))/4</f>
        <v>3.25</v>
      </c>
    </row>
    <row r="17" spans="1:7" ht="34.5" customHeight="1" thickBot="1" x14ac:dyDescent="0.3">
      <c r="A17" s="95" t="s">
        <v>81</v>
      </c>
      <c r="B17" s="27" t="s">
        <v>5</v>
      </c>
      <c r="C17" s="27"/>
      <c r="D17" s="27"/>
      <c r="E17" s="27">
        <v>1</v>
      </c>
      <c r="F17" s="27"/>
      <c r="G17" s="71" t="s">
        <v>230</v>
      </c>
    </row>
    <row r="18" spans="1:7" ht="25.5" customHeight="1" thickBot="1" x14ac:dyDescent="0.3">
      <c r="A18" s="96"/>
      <c r="B18" s="27" t="s">
        <v>49</v>
      </c>
      <c r="C18" s="27"/>
      <c r="D18" s="27"/>
      <c r="E18" s="27">
        <v>1</v>
      </c>
      <c r="F18" s="27"/>
      <c r="G18" s="69" t="s">
        <v>231</v>
      </c>
    </row>
    <row r="19" spans="1:7" ht="25.5" customHeight="1" thickBot="1" x14ac:dyDescent="0.3">
      <c r="A19" s="96"/>
      <c r="B19" s="27" t="s">
        <v>117</v>
      </c>
      <c r="C19" s="27"/>
      <c r="D19" s="27"/>
      <c r="E19" s="27"/>
      <c r="F19" s="27">
        <v>1</v>
      </c>
      <c r="G19" s="69" t="s">
        <v>232</v>
      </c>
    </row>
    <row r="20" spans="1:7" ht="25.5" customHeight="1" thickBot="1" x14ac:dyDescent="0.3">
      <c r="A20" s="96"/>
      <c r="B20" s="27" t="s">
        <v>51</v>
      </c>
      <c r="C20" s="27"/>
      <c r="D20" s="27"/>
      <c r="E20" s="27">
        <v>1</v>
      </c>
      <c r="F20" s="27"/>
      <c r="G20" s="69" t="s">
        <v>233</v>
      </c>
    </row>
    <row r="21" spans="1:7" ht="30.75" customHeight="1" thickBot="1" x14ac:dyDescent="0.3">
      <c r="A21" s="96"/>
      <c r="B21" s="27" t="s">
        <v>50</v>
      </c>
      <c r="C21" s="27"/>
      <c r="D21" s="27"/>
      <c r="E21" s="27"/>
      <c r="F21" s="27">
        <v>1</v>
      </c>
      <c r="G21" s="69" t="s">
        <v>234</v>
      </c>
    </row>
    <row r="22" spans="1:7" ht="25.5" customHeight="1" thickBot="1" x14ac:dyDescent="0.3">
      <c r="A22" s="96"/>
      <c r="B22" s="33" t="s">
        <v>4</v>
      </c>
      <c r="C22" s="33">
        <f>SUM(C17+C18+C19+C20+C21)</f>
        <v>0</v>
      </c>
      <c r="D22" s="33">
        <f>SUM(D17+D18+D19+D20+D21)</f>
        <v>0</v>
      </c>
      <c r="E22" s="33">
        <f>SUM(E17+E18+E19+E20+E21)</f>
        <v>3</v>
      </c>
      <c r="F22" s="33">
        <f>SUM(F17+F18+F19+F20+F21)</f>
        <v>2</v>
      </c>
      <c r="G22" s="33">
        <f>((C22*$I$11)+(D22*$I$12)+(E22*$I$13)+(F22*I$14))/5</f>
        <v>3.4</v>
      </c>
    </row>
    <row r="23" spans="1:7" ht="31.5" customHeight="1" thickBot="1" x14ac:dyDescent="0.3">
      <c r="A23" s="95" t="s">
        <v>6</v>
      </c>
      <c r="B23" s="34" t="s">
        <v>7</v>
      </c>
      <c r="C23" s="77"/>
      <c r="D23" s="77"/>
      <c r="E23" s="77"/>
      <c r="F23" s="77">
        <v>1</v>
      </c>
      <c r="G23" s="70" t="s">
        <v>235</v>
      </c>
    </row>
    <row r="24" spans="1:7" ht="36" customHeight="1" thickBot="1" x14ac:dyDescent="0.3">
      <c r="A24" s="96"/>
      <c r="B24" s="35" t="s">
        <v>53</v>
      </c>
      <c r="C24" s="36"/>
      <c r="D24" s="36"/>
      <c r="E24" s="36"/>
      <c r="F24" s="36">
        <v>1</v>
      </c>
      <c r="G24" s="72" t="s">
        <v>236</v>
      </c>
    </row>
    <row r="25" spans="1:7" ht="30.75" customHeight="1" thickBot="1" x14ac:dyDescent="0.3">
      <c r="A25" s="96"/>
      <c r="B25" s="27" t="s">
        <v>52</v>
      </c>
      <c r="C25" s="27"/>
      <c r="D25" s="27"/>
      <c r="E25" s="27">
        <v>1</v>
      </c>
      <c r="F25" s="27"/>
      <c r="G25" s="69" t="s">
        <v>237</v>
      </c>
    </row>
    <row r="26" spans="1:7" ht="32.25" customHeight="1" thickBot="1" x14ac:dyDescent="0.3">
      <c r="A26" s="96"/>
      <c r="B26" s="68" t="s">
        <v>8</v>
      </c>
      <c r="C26" s="77"/>
      <c r="D26" s="77"/>
      <c r="E26" s="77">
        <v>1</v>
      </c>
      <c r="F26" s="77"/>
      <c r="G26" s="70" t="s">
        <v>238</v>
      </c>
    </row>
    <row r="27" spans="1:7" ht="25.5" customHeight="1" thickBot="1" x14ac:dyDescent="0.3">
      <c r="A27" s="96"/>
      <c r="B27" s="34" t="s">
        <v>9</v>
      </c>
      <c r="C27" s="77"/>
      <c r="D27" s="77">
        <v>1</v>
      </c>
      <c r="E27" s="77"/>
      <c r="F27" s="77"/>
      <c r="G27" s="70" t="s">
        <v>239</v>
      </c>
    </row>
    <row r="28" spans="1:7" ht="25.5" customHeight="1" thickBot="1" x14ac:dyDescent="0.3">
      <c r="A28" s="96"/>
      <c r="B28" s="68" t="s">
        <v>10</v>
      </c>
      <c r="C28" s="77"/>
      <c r="D28" s="77"/>
      <c r="E28" s="77">
        <v>1</v>
      </c>
      <c r="F28" s="77"/>
      <c r="G28" s="70" t="s">
        <v>240</v>
      </c>
    </row>
    <row r="29" spans="1:7" ht="25.5" customHeight="1" thickBot="1" x14ac:dyDescent="0.3">
      <c r="A29" s="96"/>
      <c r="B29" s="68" t="s">
        <v>11</v>
      </c>
      <c r="C29" s="77"/>
      <c r="D29" s="77">
        <v>1</v>
      </c>
      <c r="E29" s="77"/>
      <c r="F29" s="77"/>
      <c r="G29" s="70" t="s">
        <v>241</v>
      </c>
    </row>
    <row r="30" spans="1:7" ht="25.5" customHeight="1" thickBot="1" x14ac:dyDescent="0.3">
      <c r="A30" s="96"/>
      <c r="B30" s="68" t="s">
        <v>77</v>
      </c>
      <c r="C30" s="77"/>
      <c r="D30" s="77">
        <v>1</v>
      </c>
      <c r="E30" s="77"/>
      <c r="F30" s="77"/>
      <c r="G30" s="70" t="s">
        <v>242</v>
      </c>
    </row>
    <row r="31" spans="1:7" ht="25.5" customHeight="1" thickBot="1" x14ac:dyDescent="0.3">
      <c r="A31" s="96"/>
      <c r="B31" s="33" t="s">
        <v>4</v>
      </c>
      <c r="C31" s="33">
        <f>SUM(C23+C24+C25+C26+C27+C28+C29+C30)</f>
        <v>0</v>
      </c>
      <c r="D31" s="33">
        <f>SUM(D23+D24+D25+D26+D27+D28+D29+D30)</f>
        <v>3</v>
      </c>
      <c r="E31" s="33">
        <f>SUM(E23+E24+E25+E26+E27+E28+E29+E30)</f>
        <v>3</v>
      </c>
      <c r="F31" s="33">
        <f>SUM(F23+F24+F25+F26+F27+F28+F29+F30)</f>
        <v>2</v>
      </c>
      <c r="G31" s="33">
        <f>((C31*$I$11)+(D31*$I$12)+(E31*$I$13)+(F31*I$14))/8</f>
        <v>2.875</v>
      </c>
    </row>
    <row r="32" spans="1:7" ht="26.25" customHeight="1" thickBot="1" x14ac:dyDescent="0.3">
      <c r="A32" s="95" t="s">
        <v>12</v>
      </c>
      <c r="B32" s="68" t="s">
        <v>13</v>
      </c>
      <c r="C32" s="77"/>
      <c r="D32" s="77"/>
      <c r="E32" s="77">
        <v>1</v>
      </c>
      <c r="F32" s="77"/>
      <c r="G32" s="70" t="s">
        <v>243</v>
      </c>
    </row>
    <row r="33" spans="1:7" ht="25.5" customHeight="1" thickBot="1" x14ac:dyDescent="0.3">
      <c r="A33" s="96"/>
      <c r="B33" s="68" t="s">
        <v>14</v>
      </c>
      <c r="C33" s="77"/>
      <c r="D33" s="77"/>
      <c r="E33" s="77">
        <v>1</v>
      </c>
      <c r="F33" s="77"/>
      <c r="G33" s="70" t="s">
        <v>244</v>
      </c>
    </row>
    <row r="34" spans="1:7" ht="25.5" customHeight="1" thickBot="1" x14ac:dyDescent="0.3">
      <c r="A34" s="96"/>
      <c r="B34" s="32" t="s">
        <v>54</v>
      </c>
      <c r="C34" s="32"/>
      <c r="D34" s="32"/>
      <c r="E34" s="32">
        <v>1</v>
      </c>
      <c r="F34" s="32"/>
      <c r="G34" s="71" t="s">
        <v>245</v>
      </c>
    </row>
    <row r="35" spans="1:7" ht="25.5" customHeight="1" thickBot="1" x14ac:dyDescent="0.3">
      <c r="A35" s="96"/>
      <c r="B35" s="27" t="s">
        <v>118</v>
      </c>
      <c r="C35" s="27"/>
      <c r="D35" s="27">
        <v>1</v>
      </c>
      <c r="E35" s="27"/>
      <c r="F35" s="27"/>
      <c r="G35" s="69" t="s">
        <v>246</v>
      </c>
    </row>
    <row r="36" spans="1:7" ht="25.5" customHeight="1" thickBot="1" x14ac:dyDescent="0.3">
      <c r="A36" s="97"/>
      <c r="B36" s="30" t="s">
        <v>4</v>
      </c>
      <c r="C36" s="30">
        <f>SUM(C32+C33+C34+C35)</f>
        <v>0</v>
      </c>
      <c r="D36" s="30">
        <f>SUM(D32+D33+D34+D35)</f>
        <v>1</v>
      </c>
      <c r="E36" s="30">
        <f>SUM(E32+E33+E34+E35)</f>
        <v>3</v>
      </c>
      <c r="F36" s="30">
        <f>SUM(F32+F33+F34+F35)</f>
        <v>0</v>
      </c>
      <c r="G36" s="40">
        <f>((C36*$I$11)+(D36*$I$12)+(E36*$I$13)+(F36*I$14))/3</f>
        <v>3.6666666666666665</v>
      </c>
    </row>
    <row r="37" spans="1:7" ht="33.75" customHeight="1" thickBot="1" x14ac:dyDescent="0.3">
      <c r="A37" s="95" t="s">
        <v>15</v>
      </c>
      <c r="B37" s="27" t="s">
        <v>119</v>
      </c>
      <c r="C37" s="27"/>
      <c r="D37" s="27"/>
      <c r="E37" s="27">
        <v>1</v>
      </c>
      <c r="F37" s="27"/>
      <c r="G37" s="69" t="s">
        <v>247</v>
      </c>
    </row>
    <row r="38" spans="1:7" ht="25.5" customHeight="1" thickBot="1" x14ac:dyDescent="0.3">
      <c r="A38" s="96"/>
      <c r="B38" s="27" t="s">
        <v>120</v>
      </c>
      <c r="C38" s="27"/>
      <c r="D38" s="27">
        <v>1</v>
      </c>
      <c r="E38" s="27"/>
      <c r="F38" s="27"/>
      <c r="G38" s="69" t="s">
        <v>248</v>
      </c>
    </row>
    <row r="39" spans="1:7" ht="25.5" customHeight="1" thickBot="1" x14ac:dyDescent="0.3">
      <c r="A39" s="96"/>
      <c r="B39" s="27" t="s">
        <v>121</v>
      </c>
      <c r="C39" s="27"/>
      <c r="D39" s="27">
        <v>1</v>
      </c>
      <c r="E39" s="27"/>
      <c r="F39" s="27"/>
      <c r="G39" s="69" t="s">
        <v>249</v>
      </c>
    </row>
    <row r="40" spans="1:7" ht="25.5" customHeight="1" thickBot="1" x14ac:dyDescent="0.3">
      <c r="A40" s="96"/>
      <c r="B40" s="27" t="s">
        <v>122</v>
      </c>
      <c r="C40" s="27"/>
      <c r="D40" s="27">
        <v>1</v>
      </c>
      <c r="E40" s="27"/>
      <c r="F40" s="27"/>
      <c r="G40" s="69" t="s">
        <v>250</v>
      </c>
    </row>
    <row r="41" spans="1:7" ht="25.5" customHeight="1" thickBot="1" x14ac:dyDescent="0.3">
      <c r="A41" s="96"/>
      <c r="B41" s="27" t="s">
        <v>76</v>
      </c>
      <c r="C41" s="27"/>
      <c r="D41" s="27"/>
      <c r="E41" s="27">
        <v>1</v>
      </c>
      <c r="F41" s="27"/>
      <c r="G41" s="69" t="s">
        <v>251</v>
      </c>
    </row>
    <row r="42" spans="1:7" ht="33.75" customHeight="1" thickBot="1" x14ac:dyDescent="0.3">
      <c r="A42" s="96"/>
      <c r="B42" s="27" t="s">
        <v>16</v>
      </c>
      <c r="C42" s="27"/>
      <c r="D42" s="27"/>
      <c r="E42" s="27">
        <v>1</v>
      </c>
      <c r="F42" s="27"/>
      <c r="G42" s="69" t="s">
        <v>252</v>
      </c>
    </row>
    <row r="43" spans="1:7" ht="25.5" customHeight="1" thickBot="1" x14ac:dyDescent="0.3">
      <c r="A43" s="96"/>
      <c r="B43" s="27" t="s">
        <v>17</v>
      </c>
      <c r="C43" s="27"/>
      <c r="D43" s="27"/>
      <c r="E43" s="27">
        <v>1</v>
      </c>
      <c r="F43" s="27"/>
      <c r="G43" s="69" t="s">
        <v>256</v>
      </c>
    </row>
    <row r="44" spans="1:7" ht="25.5" customHeight="1" thickBot="1" x14ac:dyDescent="0.3">
      <c r="A44" s="96"/>
      <c r="B44" s="27" t="s">
        <v>75</v>
      </c>
      <c r="C44" s="27"/>
      <c r="D44" s="27"/>
      <c r="E44" s="27">
        <v>1</v>
      </c>
      <c r="F44" s="27"/>
      <c r="G44" s="69" t="s">
        <v>253</v>
      </c>
    </row>
    <row r="45" spans="1:7" ht="25.5" customHeight="1" thickBot="1" x14ac:dyDescent="0.3">
      <c r="A45" s="96"/>
      <c r="B45" s="27" t="s">
        <v>123</v>
      </c>
      <c r="C45" s="27"/>
      <c r="D45" s="27">
        <v>1</v>
      </c>
      <c r="E45" s="27"/>
      <c r="F45" s="27"/>
      <c r="G45" s="69" t="s">
        <v>254</v>
      </c>
    </row>
    <row r="46" spans="1:7" ht="25.5" customHeight="1" thickBot="1" x14ac:dyDescent="0.3">
      <c r="A46" s="96"/>
      <c r="B46" s="27" t="s">
        <v>18</v>
      </c>
      <c r="C46" s="27"/>
      <c r="D46" s="27"/>
      <c r="E46" s="27">
        <v>1</v>
      </c>
      <c r="F46" s="27"/>
      <c r="G46" s="69" t="s">
        <v>255</v>
      </c>
    </row>
    <row r="47" spans="1:7" ht="25.5" customHeight="1" thickBot="1" x14ac:dyDescent="0.3">
      <c r="A47" s="97"/>
      <c r="B47" s="30" t="s">
        <v>4</v>
      </c>
      <c r="C47" s="30">
        <f>SUM(C37+C38+C39+C40+C41+C42+C43+C44+C45+C46)</f>
        <v>0</v>
      </c>
      <c r="D47" s="30">
        <f>SUM(D37+D38+D39+D40+D41+D42+D43+D44+D45+D46)</f>
        <v>4</v>
      </c>
      <c r="E47" s="30">
        <f>SUM(E37+E38+E39+E40+E41+E42+E43+E44+E45+E46)</f>
        <v>6</v>
      </c>
      <c r="F47" s="30">
        <f>SUM(F37+F38+F39+F40+F41+F42+F43+F44+F45+F46)</f>
        <v>0</v>
      </c>
      <c r="G47" s="40">
        <f>((C47*$I$11)+(D47*$I$12)+(E47*$I$13)+(F47*I$14))/10</f>
        <v>2.6</v>
      </c>
    </row>
    <row r="48" spans="1:7" ht="25.5" customHeight="1" thickBot="1" x14ac:dyDescent="0.3">
      <c r="A48" s="96" t="s">
        <v>19</v>
      </c>
      <c r="B48" s="27" t="s">
        <v>20</v>
      </c>
      <c r="C48" s="27"/>
      <c r="D48" s="27"/>
      <c r="E48" s="27"/>
      <c r="F48" s="27">
        <v>1</v>
      </c>
      <c r="G48" s="69" t="s">
        <v>257</v>
      </c>
    </row>
    <row r="49" spans="1:7" ht="25.5" customHeight="1" thickBot="1" x14ac:dyDescent="0.3">
      <c r="A49" s="96"/>
      <c r="B49" s="27" t="s">
        <v>21</v>
      </c>
      <c r="C49" s="27"/>
      <c r="D49" s="27"/>
      <c r="E49" s="27"/>
      <c r="F49" s="27">
        <v>1</v>
      </c>
      <c r="G49" s="69" t="s">
        <v>258</v>
      </c>
    </row>
    <row r="50" spans="1:7" ht="25.5" customHeight="1" thickBot="1" x14ac:dyDescent="0.3">
      <c r="A50" s="96"/>
      <c r="B50" s="27" t="s">
        <v>22</v>
      </c>
      <c r="C50" s="27"/>
      <c r="D50" s="27">
        <v>1</v>
      </c>
      <c r="E50" s="27"/>
      <c r="F50" s="27"/>
      <c r="G50" s="69" t="s">
        <v>259</v>
      </c>
    </row>
    <row r="51" spans="1:7" ht="25.5" customHeight="1" thickBot="1" x14ac:dyDescent="0.3">
      <c r="A51" s="97"/>
      <c r="B51" s="30" t="s">
        <v>4</v>
      </c>
      <c r="C51" s="30">
        <f>SUM(C48+C49+C50)</f>
        <v>0</v>
      </c>
      <c r="D51" s="30">
        <f>SUM(D48+D49+D50)</f>
        <v>1</v>
      </c>
      <c r="E51" s="30">
        <f>SUM(E48+E49+E50)</f>
        <v>0</v>
      </c>
      <c r="F51" s="30">
        <f>SUM(F48+F49+F50)</f>
        <v>2</v>
      </c>
      <c r="G51" s="40">
        <f>((C51*$I$11)+(D51*$I$12)+(E51*$I$13)+(F51*I$14))/3</f>
        <v>3.3333333333333335</v>
      </c>
    </row>
    <row r="52" spans="1:7" ht="25.5" customHeight="1" thickBot="1" x14ac:dyDescent="0.3">
      <c r="A52" s="101" t="s">
        <v>78</v>
      </c>
      <c r="B52" s="102"/>
      <c r="C52" s="21">
        <f>SUM(C16+C22+C31+C36+C47+C51)</f>
        <v>0</v>
      </c>
      <c r="D52" s="21">
        <f>SUM(D16+D22+D31+D36+D47+D51)</f>
        <v>9</v>
      </c>
      <c r="E52" s="21">
        <f>SUM(E16+E22+E31+E36+E47+E51)</f>
        <v>18</v>
      </c>
      <c r="F52" s="21">
        <f>SUM(F16+F22+F31+F36+F47+F51)</f>
        <v>7</v>
      </c>
      <c r="G52" s="131">
        <f>((C52*$I$11)+(D52*$I$12)+(E52*$I$13)+(F52*I$14))/35</f>
        <v>2.8571428571428572</v>
      </c>
    </row>
    <row r="53" spans="1:7" ht="25.5" customHeight="1" thickBot="1" x14ac:dyDescent="0.3">
      <c r="A53" s="103"/>
      <c r="B53" s="104"/>
      <c r="C53" s="22">
        <f>C52/34*100</f>
        <v>0</v>
      </c>
      <c r="D53" s="22">
        <f>D52/34*100</f>
        <v>26.47058823529412</v>
      </c>
      <c r="E53" s="22">
        <f>E52/34*100</f>
        <v>52.941176470588239</v>
      </c>
      <c r="F53" s="22">
        <f>F52/34*100</f>
        <v>20.588235294117645</v>
      </c>
      <c r="G53" s="132"/>
    </row>
    <row r="54" spans="1:7" x14ac:dyDescent="0.25">
      <c r="A54" s="8"/>
      <c r="B54" s="9"/>
      <c r="C54" s="9"/>
      <c r="D54" s="9"/>
      <c r="E54" s="9"/>
      <c r="F54" s="9"/>
      <c r="G54" s="9"/>
    </row>
    <row r="55" spans="1:7" ht="15.75" thickBot="1" x14ac:dyDescent="0.3">
      <c r="A55" s="8"/>
      <c r="B55" s="9"/>
      <c r="C55" s="9"/>
      <c r="D55" s="9"/>
      <c r="E55" s="9"/>
      <c r="F55" s="39">
        <f>C53+D53+E53+F53</f>
        <v>100</v>
      </c>
      <c r="G55" s="9"/>
    </row>
    <row r="56" spans="1:7" ht="27" customHeight="1" thickBot="1" x14ac:dyDescent="0.3">
      <c r="A56" s="106" t="s">
        <v>127</v>
      </c>
      <c r="B56" s="107"/>
      <c r="C56" s="107"/>
      <c r="D56" s="107"/>
      <c r="E56" s="107"/>
      <c r="F56" s="107"/>
      <c r="G56" s="108"/>
    </row>
    <row r="57" spans="1:7" ht="24" customHeight="1" thickBot="1" x14ac:dyDescent="0.3">
      <c r="A57" s="126" t="s">
        <v>0</v>
      </c>
      <c r="B57" s="126" t="s">
        <v>1</v>
      </c>
      <c r="C57" s="128" t="s">
        <v>125</v>
      </c>
      <c r="D57" s="129"/>
      <c r="E57" s="129"/>
      <c r="F57" s="130"/>
      <c r="G57" s="126" t="s">
        <v>2</v>
      </c>
    </row>
    <row r="58" spans="1:7" ht="18" customHeight="1" thickBot="1" x14ac:dyDescent="0.3">
      <c r="A58" s="127"/>
      <c r="B58" s="127"/>
      <c r="C58" s="16" t="s">
        <v>65</v>
      </c>
      <c r="D58" s="16" t="s">
        <v>66</v>
      </c>
      <c r="E58" s="16" t="s">
        <v>67</v>
      </c>
      <c r="F58" s="16" t="s">
        <v>68</v>
      </c>
      <c r="G58" s="127"/>
    </row>
    <row r="59" spans="1:7" ht="48" customHeight="1" thickBot="1" x14ac:dyDescent="0.3">
      <c r="A59" s="95" t="s">
        <v>56</v>
      </c>
      <c r="B59" s="27" t="s">
        <v>23</v>
      </c>
      <c r="C59" s="27"/>
      <c r="D59" s="27"/>
      <c r="E59" s="27"/>
      <c r="F59" s="27">
        <v>1</v>
      </c>
      <c r="G59" s="74" t="s">
        <v>307</v>
      </c>
    </row>
    <row r="60" spans="1:7" ht="25.5" customHeight="1" thickBot="1" x14ac:dyDescent="0.3">
      <c r="A60" s="96"/>
      <c r="B60" s="27" t="s">
        <v>84</v>
      </c>
      <c r="C60" s="27"/>
      <c r="D60" s="27">
        <v>1</v>
      </c>
      <c r="E60" s="27"/>
      <c r="F60" s="27"/>
      <c r="G60" s="74" t="s">
        <v>308</v>
      </c>
    </row>
    <row r="61" spans="1:7" ht="47.25" thickBot="1" x14ac:dyDescent="0.3">
      <c r="A61" s="96"/>
      <c r="B61" s="27" t="s">
        <v>74</v>
      </c>
      <c r="C61" s="27"/>
      <c r="D61" s="27"/>
      <c r="E61" s="27">
        <v>1</v>
      </c>
      <c r="F61" s="27"/>
      <c r="G61" s="74" t="s">
        <v>309</v>
      </c>
    </row>
    <row r="62" spans="1:7" ht="25.5" customHeight="1" thickBot="1" x14ac:dyDescent="0.3">
      <c r="A62" s="96"/>
      <c r="B62" s="27" t="s">
        <v>24</v>
      </c>
      <c r="C62" s="27"/>
      <c r="D62" s="27"/>
      <c r="E62" s="27">
        <v>1</v>
      </c>
      <c r="F62" s="27"/>
      <c r="G62" s="74" t="s">
        <v>310</v>
      </c>
    </row>
    <row r="63" spans="1:7" ht="25.5" customHeight="1" thickBot="1" x14ac:dyDescent="0.3">
      <c r="A63" s="96"/>
      <c r="B63" s="27" t="s">
        <v>85</v>
      </c>
      <c r="C63" s="27"/>
      <c r="D63" s="27">
        <v>1</v>
      </c>
      <c r="E63" s="27"/>
      <c r="F63" s="27"/>
      <c r="G63" s="74" t="s">
        <v>311</v>
      </c>
    </row>
    <row r="64" spans="1:7" ht="25.5" customHeight="1" thickBot="1" x14ac:dyDescent="0.3">
      <c r="A64" s="97"/>
      <c r="B64" s="30" t="s">
        <v>4</v>
      </c>
      <c r="C64" s="30">
        <f>SUM(C59:C63)</f>
        <v>0</v>
      </c>
      <c r="D64" s="30">
        <f>SUM(D59:D63)</f>
        <v>2</v>
      </c>
      <c r="E64" s="30">
        <f>SUM(E59:E63)</f>
        <v>2</v>
      </c>
      <c r="F64" s="30">
        <f>SUM(F59:F63)</f>
        <v>1</v>
      </c>
      <c r="G64" s="46">
        <f>((C64*$I$11)+(D64*$I$12)+(E64*$I$13)+(F64*I$14))/5</f>
        <v>2.8</v>
      </c>
    </row>
    <row r="65" spans="1:7" ht="34.5" customHeight="1" thickBot="1" x14ac:dyDescent="0.3">
      <c r="A65" s="95" t="s">
        <v>57</v>
      </c>
      <c r="B65" s="68" t="s">
        <v>86</v>
      </c>
      <c r="C65" s="68"/>
      <c r="D65" s="68">
        <v>1</v>
      </c>
      <c r="E65" s="68"/>
      <c r="F65" s="68"/>
      <c r="G65" s="70" t="s">
        <v>312</v>
      </c>
    </row>
    <row r="66" spans="1:7" ht="25.5" customHeight="1" thickBot="1" x14ac:dyDescent="0.3">
      <c r="A66" s="96"/>
      <c r="B66" s="68" t="s">
        <v>25</v>
      </c>
      <c r="C66" s="68"/>
      <c r="D66" s="68"/>
      <c r="E66" s="68">
        <v>1</v>
      </c>
      <c r="F66" s="68"/>
      <c r="G66" s="70" t="s">
        <v>313</v>
      </c>
    </row>
    <row r="67" spans="1:7" ht="25.5" customHeight="1" thickBot="1" x14ac:dyDescent="0.3">
      <c r="A67" s="96"/>
      <c r="B67" s="68" t="s">
        <v>87</v>
      </c>
      <c r="C67" s="68"/>
      <c r="D67" s="68"/>
      <c r="E67" s="68">
        <v>1</v>
      </c>
      <c r="F67" s="68"/>
      <c r="G67" s="70" t="s">
        <v>314</v>
      </c>
    </row>
    <row r="68" spans="1:7" ht="25.5" customHeight="1" thickBot="1" x14ac:dyDescent="0.3">
      <c r="A68" s="96"/>
      <c r="B68" s="68" t="s">
        <v>26</v>
      </c>
      <c r="C68" s="68"/>
      <c r="D68" s="68"/>
      <c r="E68" s="68">
        <v>1</v>
      </c>
      <c r="F68" s="68"/>
      <c r="G68" s="70" t="s">
        <v>315</v>
      </c>
    </row>
    <row r="69" spans="1:7" ht="25.5" customHeight="1" thickBot="1" x14ac:dyDescent="0.3">
      <c r="A69" s="97"/>
      <c r="B69" s="48" t="s">
        <v>4</v>
      </c>
      <c r="C69" s="49">
        <f>SUM(C65+C66+C67+C68)</f>
        <v>0</v>
      </c>
      <c r="D69" s="49">
        <f>SUM(D65+D66+D67+D68)</f>
        <v>1</v>
      </c>
      <c r="E69" s="49">
        <f>SUM(E65+E66+E67+E68)</f>
        <v>3</v>
      </c>
      <c r="F69" s="49">
        <f>SUM(F65+F66+F67+F68)</f>
        <v>0</v>
      </c>
      <c r="G69" s="58">
        <f>((C69*$I$11)+(D69*$I$12)+(E69*$I$13)+(F69*I$14))/4</f>
        <v>2.75</v>
      </c>
    </row>
    <row r="70" spans="1:7" ht="36" customHeight="1" thickBot="1" x14ac:dyDescent="0.3">
      <c r="A70" s="95" t="s">
        <v>58</v>
      </c>
      <c r="B70" s="27" t="s">
        <v>88</v>
      </c>
      <c r="C70" s="27"/>
      <c r="D70" s="27"/>
      <c r="E70" s="27">
        <v>1</v>
      </c>
      <c r="F70" s="27"/>
      <c r="G70" s="69" t="s">
        <v>316</v>
      </c>
    </row>
    <row r="71" spans="1:7" ht="36" customHeight="1" thickBot="1" x14ac:dyDescent="0.3">
      <c r="A71" s="96"/>
      <c r="B71" s="27" t="s">
        <v>89</v>
      </c>
      <c r="C71" s="27"/>
      <c r="D71" s="27"/>
      <c r="E71" s="27">
        <v>1</v>
      </c>
      <c r="F71" s="27"/>
      <c r="G71" s="69" t="s">
        <v>317</v>
      </c>
    </row>
    <row r="72" spans="1:7" ht="36.75" customHeight="1" thickBot="1" x14ac:dyDescent="0.3">
      <c r="A72" s="96"/>
      <c r="B72" s="27" t="s">
        <v>90</v>
      </c>
      <c r="C72" s="27"/>
      <c r="D72" s="27">
        <v>1</v>
      </c>
      <c r="E72" s="27"/>
      <c r="F72" s="27"/>
      <c r="G72" s="69" t="s">
        <v>318</v>
      </c>
    </row>
    <row r="73" spans="1:7" ht="25.5" customHeight="1" thickBot="1" x14ac:dyDescent="0.3">
      <c r="A73" s="96"/>
      <c r="B73" s="27" t="s">
        <v>91</v>
      </c>
      <c r="C73" s="27"/>
      <c r="D73" s="27"/>
      <c r="E73" s="27">
        <v>1</v>
      </c>
      <c r="F73" s="27"/>
      <c r="G73" s="69" t="s">
        <v>319</v>
      </c>
    </row>
    <row r="74" spans="1:7" ht="25.5" customHeight="1" thickBot="1" x14ac:dyDescent="0.3">
      <c r="A74" s="97"/>
      <c r="B74" s="30" t="s">
        <v>4</v>
      </c>
      <c r="C74" s="30">
        <f>SUM(C70:C73)</f>
        <v>0</v>
      </c>
      <c r="D74" s="30">
        <f>SUM(D70:D73)</f>
        <v>1</v>
      </c>
      <c r="E74" s="30">
        <f>SUM(E70:E73)</f>
        <v>3</v>
      </c>
      <c r="F74" s="30">
        <f>SUM(F70:F73)</f>
        <v>0</v>
      </c>
      <c r="G74" s="45">
        <f>((C74*$I$11)+(D74*$I$12)+(E74*$I$13)+(F74*I$14))/4</f>
        <v>2.75</v>
      </c>
    </row>
    <row r="75" spans="1:7" ht="33.75" customHeight="1" thickBot="1" x14ac:dyDescent="0.3">
      <c r="A75" s="95" t="s">
        <v>59</v>
      </c>
      <c r="B75" s="27" t="s">
        <v>92</v>
      </c>
      <c r="C75" s="27"/>
      <c r="D75" s="27">
        <v>1</v>
      </c>
      <c r="E75" s="27"/>
      <c r="F75" s="27"/>
      <c r="G75" s="69" t="s">
        <v>320</v>
      </c>
    </row>
    <row r="76" spans="1:7" ht="25.5" customHeight="1" thickBot="1" x14ac:dyDescent="0.3">
      <c r="A76" s="96"/>
      <c r="B76" s="27" t="s">
        <v>93</v>
      </c>
      <c r="C76" s="27">
        <v>1</v>
      </c>
      <c r="D76" s="27"/>
      <c r="E76" s="27"/>
      <c r="F76" s="27"/>
      <c r="G76" s="69" t="s">
        <v>321</v>
      </c>
    </row>
    <row r="77" spans="1:7" ht="25.5" customHeight="1" thickBot="1" x14ac:dyDescent="0.3">
      <c r="A77" s="96"/>
      <c r="B77" s="27" t="s">
        <v>27</v>
      </c>
      <c r="C77" s="27"/>
      <c r="D77" s="27"/>
      <c r="E77" s="27"/>
      <c r="F77" s="27">
        <v>1</v>
      </c>
      <c r="G77" s="69" t="s">
        <v>322</v>
      </c>
    </row>
    <row r="78" spans="1:7" ht="32.25" customHeight="1" thickBot="1" x14ac:dyDescent="0.3">
      <c r="A78" s="96"/>
      <c r="B78" s="27" t="s">
        <v>94</v>
      </c>
      <c r="C78" s="27"/>
      <c r="D78" s="27"/>
      <c r="E78" s="27">
        <v>1</v>
      </c>
      <c r="F78" s="27"/>
      <c r="G78" s="69" t="s">
        <v>323</v>
      </c>
    </row>
    <row r="79" spans="1:7" ht="39" customHeight="1" thickBot="1" x14ac:dyDescent="0.3">
      <c r="A79" s="96"/>
      <c r="B79" s="27" t="s">
        <v>95</v>
      </c>
      <c r="C79" s="27"/>
      <c r="D79" s="27">
        <v>1</v>
      </c>
      <c r="E79" s="27"/>
      <c r="F79" s="27"/>
      <c r="G79" s="69" t="s">
        <v>324</v>
      </c>
    </row>
    <row r="80" spans="1:7" ht="47.25" customHeight="1" thickBot="1" x14ac:dyDescent="0.3">
      <c r="A80" s="96"/>
      <c r="B80" s="27" t="s">
        <v>28</v>
      </c>
      <c r="C80" s="27"/>
      <c r="D80" s="27">
        <v>1</v>
      </c>
      <c r="E80" s="27"/>
      <c r="F80" s="27"/>
      <c r="G80" s="69" t="s">
        <v>325</v>
      </c>
    </row>
    <row r="81" spans="1:7" ht="25.5" customHeight="1" thickBot="1" x14ac:dyDescent="0.3">
      <c r="A81" s="97"/>
      <c r="B81" s="30" t="s">
        <v>4</v>
      </c>
      <c r="C81" s="30">
        <f>SUM(C75+C76+C77+C78+C79+C80)</f>
        <v>1</v>
      </c>
      <c r="D81" s="30">
        <f>SUM(D75+D76+D77+D78+D79+D80)</f>
        <v>3</v>
      </c>
      <c r="E81" s="30">
        <f>SUM(E75+E76+E77+E78+E79+E80)</f>
        <v>1</v>
      </c>
      <c r="F81" s="30">
        <f>SUM(F75+F76+F77+F78+F79+F80)</f>
        <v>1</v>
      </c>
      <c r="G81" s="45">
        <f>((C81*$I$11)+(D81*$I$12)+(E81*$I$13)+(F81*I$14))/6</f>
        <v>2.3333333333333335</v>
      </c>
    </row>
    <row r="82" spans="1:7" ht="25.5" customHeight="1" thickBot="1" x14ac:dyDescent="0.3">
      <c r="A82" s="101" t="s">
        <v>79</v>
      </c>
      <c r="B82" s="102"/>
      <c r="C82" s="44">
        <f>SUM(C64+C69+C74+C81)</f>
        <v>1</v>
      </c>
      <c r="D82" s="44">
        <f>SUM(D64+D69+D74+D81)</f>
        <v>7</v>
      </c>
      <c r="E82" s="44">
        <f>SUM(E64+E69+E74+E81)</f>
        <v>9</v>
      </c>
      <c r="F82" s="44">
        <f>SUM(F64+F69+F74+F81)</f>
        <v>2</v>
      </c>
      <c r="G82" s="113">
        <f>((C82*$I$11)+(D82*$I$12)+(E82*$I$13)+(F82*I$14))/19</f>
        <v>2.6315789473684212</v>
      </c>
    </row>
    <row r="83" spans="1:7" ht="25.5" customHeight="1" x14ac:dyDescent="0.25">
      <c r="A83" s="124"/>
      <c r="B83" s="125"/>
      <c r="C83" s="122">
        <f>C82/19*100</f>
        <v>5.2631578947368416</v>
      </c>
      <c r="D83" s="122">
        <f>D82/19*100</f>
        <v>36.84210526315789</v>
      </c>
      <c r="E83" s="122">
        <f>E82/19*100</f>
        <v>47.368421052631575</v>
      </c>
      <c r="F83" s="122">
        <f>F82/19*100</f>
        <v>10.526315789473683</v>
      </c>
      <c r="G83" s="121"/>
    </row>
    <row r="84" spans="1:7" ht="0.75" customHeight="1" thickBot="1" x14ac:dyDescent="0.3">
      <c r="A84" s="103"/>
      <c r="B84" s="104"/>
      <c r="C84" s="123"/>
      <c r="D84" s="123"/>
      <c r="E84" s="123"/>
      <c r="F84" s="123"/>
      <c r="G84" s="114"/>
    </row>
    <row r="85" spans="1:7" x14ac:dyDescent="0.25">
      <c r="A85" s="10"/>
      <c r="B85" s="9"/>
      <c r="C85" s="9"/>
      <c r="D85" s="9"/>
      <c r="E85" s="9"/>
      <c r="F85" s="9"/>
      <c r="G85" s="9"/>
    </row>
    <row r="86" spans="1:7" ht="15.75" thickBot="1" x14ac:dyDescent="0.3">
      <c r="A86" s="8"/>
      <c r="B86" s="9"/>
      <c r="C86" s="9"/>
      <c r="D86" s="9"/>
      <c r="E86" s="9"/>
      <c r="F86" s="9"/>
      <c r="G86" s="9"/>
    </row>
    <row r="87" spans="1:7" ht="27" customHeight="1" thickBot="1" x14ac:dyDescent="0.3">
      <c r="A87" s="115" t="s">
        <v>126</v>
      </c>
      <c r="B87" s="116"/>
      <c r="C87" s="116"/>
      <c r="D87" s="116"/>
      <c r="E87" s="116"/>
      <c r="F87" s="116"/>
      <c r="G87" s="117"/>
    </row>
    <row r="88" spans="1:7" ht="25.5" customHeight="1" thickBot="1" x14ac:dyDescent="0.3">
      <c r="A88" s="91" t="s">
        <v>0</v>
      </c>
      <c r="B88" s="91" t="s">
        <v>1</v>
      </c>
      <c r="C88" s="110" t="s">
        <v>125</v>
      </c>
      <c r="D88" s="111"/>
      <c r="E88" s="111"/>
      <c r="F88" s="112"/>
      <c r="G88" s="91" t="s">
        <v>2</v>
      </c>
    </row>
    <row r="89" spans="1:7" ht="20.25" customHeight="1" thickBot="1" x14ac:dyDescent="0.3">
      <c r="A89" s="118"/>
      <c r="B89" s="118"/>
      <c r="C89" s="47" t="s">
        <v>65</v>
      </c>
      <c r="D89" s="47" t="s">
        <v>66</v>
      </c>
      <c r="E89" s="47" t="s">
        <v>67</v>
      </c>
      <c r="F89" s="47" t="s">
        <v>68</v>
      </c>
      <c r="G89" s="105"/>
    </row>
    <row r="90" spans="1:7" ht="39.75" customHeight="1" thickBot="1" x14ac:dyDescent="0.3">
      <c r="A90" s="98" t="s">
        <v>60</v>
      </c>
      <c r="B90" s="26" t="s">
        <v>96</v>
      </c>
      <c r="C90" s="52"/>
      <c r="D90" s="52"/>
      <c r="E90" s="52">
        <v>1</v>
      </c>
      <c r="F90" s="52"/>
      <c r="G90" s="71" t="s">
        <v>350</v>
      </c>
    </row>
    <row r="91" spans="1:7" ht="39.75" customHeight="1" thickBot="1" x14ac:dyDescent="0.3">
      <c r="A91" s="99"/>
      <c r="B91" s="17" t="s">
        <v>97</v>
      </c>
      <c r="C91" s="52"/>
      <c r="D91" s="52"/>
      <c r="E91" s="52">
        <v>1</v>
      </c>
      <c r="F91" s="52"/>
      <c r="G91" s="79" t="s">
        <v>326</v>
      </c>
    </row>
    <row r="92" spans="1:7" ht="38.25" customHeight="1" thickBot="1" x14ac:dyDescent="0.3">
      <c r="A92" s="99"/>
      <c r="B92" s="17" t="s">
        <v>29</v>
      </c>
      <c r="C92" s="52"/>
      <c r="D92" s="52"/>
      <c r="E92" s="52"/>
      <c r="F92" s="52">
        <v>1</v>
      </c>
      <c r="G92" s="80" t="s">
        <v>327</v>
      </c>
    </row>
    <row r="93" spans="1:7" ht="25.5" customHeight="1" thickBot="1" x14ac:dyDescent="0.3">
      <c r="A93" s="100"/>
      <c r="B93" s="30" t="s">
        <v>4</v>
      </c>
      <c r="C93" s="30">
        <f>SUM(C90+C91+C92)</f>
        <v>0</v>
      </c>
      <c r="D93" s="30">
        <f>SUM(D90+D91+D92)</f>
        <v>0</v>
      </c>
      <c r="E93" s="30">
        <f>SUM(E90+E91+E92)</f>
        <v>2</v>
      </c>
      <c r="F93" s="30">
        <f>SUM(F90+F91+F92)</f>
        <v>1</v>
      </c>
      <c r="G93" s="56">
        <f>((C93*$I$11)+(D93*$I$12)+(E93*$I$13)+(F93*I$14))/3</f>
        <v>3.3333333333333335</v>
      </c>
    </row>
    <row r="94" spans="1:7" ht="27.75" thickBot="1" x14ac:dyDescent="0.3">
      <c r="A94" s="98" t="s">
        <v>82</v>
      </c>
      <c r="B94" s="23" t="s">
        <v>30</v>
      </c>
      <c r="C94" s="23"/>
      <c r="D94" s="23"/>
      <c r="E94" s="23">
        <v>1</v>
      </c>
      <c r="F94" s="78"/>
      <c r="G94" s="71" t="s">
        <v>328</v>
      </c>
    </row>
    <row r="95" spans="1:7" ht="45.75" thickBot="1" x14ac:dyDescent="0.3">
      <c r="A95" s="99"/>
      <c r="B95" s="23" t="s">
        <v>98</v>
      </c>
      <c r="C95" s="23"/>
      <c r="D95" s="23">
        <v>1</v>
      </c>
      <c r="E95" s="23"/>
      <c r="F95" s="78"/>
      <c r="G95" s="84" t="s">
        <v>329</v>
      </c>
    </row>
    <row r="96" spans="1:7" ht="27.75" thickBot="1" x14ac:dyDescent="0.3">
      <c r="A96" s="99"/>
      <c r="B96" s="23" t="s">
        <v>31</v>
      </c>
      <c r="C96" s="23"/>
      <c r="D96" s="23">
        <v>1</v>
      </c>
      <c r="E96" s="23"/>
      <c r="F96" s="78"/>
      <c r="G96" s="71" t="s">
        <v>283</v>
      </c>
    </row>
    <row r="97" spans="1:7" ht="63.75" thickBot="1" x14ac:dyDescent="0.3">
      <c r="A97" s="99"/>
      <c r="B97" s="25" t="s">
        <v>99</v>
      </c>
      <c r="C97" s="25"/>
      <c r="D97" s="25"/>
      <c r="E97" s="25">
        <v>1</v>
      </c>
      <c r="F97" s="81"/>
      <c r="G97" s="71" t="s">
        <v>330</v>
      </c>
    </row>
    <row r="98" spans="1:7" ht="45.75" thickBot="1" x14ac:dyDescent="0.3">
      <c r="A98" s="99"/>
      <c r="B98" s="17" t="s">
        <v>100</v>
      </c>
      <c r="C98" s="17"/>
      <c r="D98" s="17"/>
      <c r="E98" s="17">
        <v>1</v>
      </c>
      <c r="F98" s="50"/>
      <c r="G98" s="71" t="s">
        <v>331</v>
      </c>
    </row>
    <row r="99" spans="1:7" ht="54.75" thickBot="1" x14ac:dyDescent="0.3">
      <c r="A99" s="99"/>
      <c r="B99" s="23" t="s">
        <v>32</v>
      </c>
      <c r="C99" s="23"/>
      <c r="D99" s="23">
        <v>1</v>
      </c>
      <c r="E99" s="23"/>
      <c r="F99" s="78"/>
      <c r="G99" s="71" t="s">
        <v>332</v>
      </c>
    </row>
    <row r="100" spans="1:7" ht="30" customHeight="1" thickBot="1" x14ac:dyDescent="0.3">
      <c r="A100" s="99"/>
      <c r="B100" s="23" t="s">
        <v>101</v>
      </c>
      <c r="C100" s="23">
        <v>1</v>
      </c>
      <c r="D100" s="23"/>
      <c r="E100" s="23"/>
      <c r="F100" s="78"/>
      <c r="G100" s="71" t="s">
        <v>333</v>
      </c>
    </row>
    <row r="101" spans="1:7" ht="30" customHeight="1" thickBot="1" x14ac:dyDescent="0.3">
      <c r="A101" s="100"/>
      <c r="B101" s="48" t="s">
        <v>4</v>
      </c>
      <c r="C101" s="49">
        <f>SUM(C94+C95+C96+C97+C98+C99+C100)</f>
        <v>1</v>
      </c>
      <c r="D101" s="49">
        <f>SUM(D94+D95+D96+D97+D98+D99+D100)</f>
        <v>3</v>
      </c>
      <c r="E101" s="49">
        <f>SUM(E94+E95+E96+E97+E98+E99+E100)</f>
        <v>3</v>
      </c>
      <c r="F101" s="49">
        <f>SUM(F94+F95+F96+F97+F98+F99+F100)</f>
        <v>0</v>
      </c>
      <c r="G101" s="57">
        <f>((C101*$I$11)+(D101*$I$12)+(E101*$I$13)+(F101*I$14))/7</f>
        <v>2.2857142857142856</v>
      </c>
    </row>
    <row r="102" spans="1:7" ht="54.75" thickBot="1" x14ac:dyDescent="0.3">
      <c r="A102" s="98" t="s">
        <v>61</v>
      </c>
      <c r="B102" s="23" t="s">
        <v>102</v>
      </c>
      <c r="C102" s="23"/>
      <c r="D102" s="23">
        <v>1</v>
      </c>
      <c r="E102" s="23"/>
      <c r="F102" s="23"/>
      <c r="G102" s="71" t="s">
        <v>334</v>
      </c>
    </row>
    <row r="103" spans="1:7" ht="54.75" thickBot="1" x14ac:dyDescent="0.3">
      <c r="A103" s="99"/>
      <c r="B103" s="23" t="s">
        <v>33</v>
      </c>
      <c r="C103" s="23"/>
      <c r="D103" s="23"/>
      <c r="E103" s="23">
        <v>1</v>
      </c>
      <c r="F103" s="78"/>
      <c r="G103" s="71" t="s">
        <v>335</v>
      </c>
    </row>
    <row r="104" spans="1:7" ht="30" customHeight="1" thickBot="1" x14ac:dyDescent="0.3">
      <c r="A104" s="100"/>
      <c r="B104" s="48" t="s">
        <v>4</v>
      </c>
      <c r="C104" s="49">
        <f>SUM(C102+C103)</f>
        <v>0</v>
      </c>
      <c r="D104" s="49">
        <f>SUM(D102+D103)</f>
        <v>1</v>
      </c>
      <c r="E104" s="49">
        <f>SUM(E102+E103)</f>
        <v>1</v>
      </c>
      <c r="F104" s="49">
        <f>SUM(F102+F103)</f>
        <v>0</v>
      </c>
      <c r="G104" s="58">
        <f>((C104*$I$11)+(D104*$I$12)+(E104*$I$13)+(F104*I$14))/2</f>
        <v>2.5</v>
      </c>
    </row>
    <row r="105" spans="1:7" ht="63.75" thickBot="1" x14ac:dyDescent="0.3">
      <c r="A105" s="99" t="s">
        <v>34</v>
      </c>
      <c r="B105" s="17" t="s">
        <v>35</v>
      </c>
      <c r="C105" s="17"/>
      <c r="D105" s="17"/>
      <c r="E105" s="50">
        <v>1</v>
      </c>
      <c r="F105" s="25"/>
      <c r="G105" s="71" t="s">
        <v>336</v>
      </c>
    </row>
    <row r="106" spans="1:7" ht="30" customHeight="1" thickBot="1" x14ac:dyDescent="0.3">
      <c r="A106" s="99"/>
      <c r="B106" s="17" t="s">
        <v>103</v>
      </c>
      <c r="C106" s="17"/>
      <c r="D106" s="17"/>
      <c r="E106" s="17"/>
      <c r="F106" s="50">
        <v>1</v>
      </c>
      <c r="G106" s="85" t="s">
        <v>337</v>
      </c>
    </row>
    <row r="107" spans="1:7" ht="45.75" thickBot="1" x14ac:dyDescent="0.3">
      <c r="A107" s="99"/>
      <c r="B107" s="25" t="s">
        <v>104</v>
      </c>
      <c r="C107" s="25"/>
      <c r="D107" s="25"/>
      <c r="E107" s="25"/>
      <c r="F107" s="81">
        <v>1</v>
      </c>
      <c r="G107" s="86" t="s">
        <v>338</v>
      </c>
    </row>
    <row r="108" spans="1:7" ht="36.75" thickBot="1" x14ac:dyDescent="0.3">
      <c r="A108" s="99"/>
      <c r="B108" s="17" t="s">
        <v>105</v>
      </c>
      <c r="C108" s="17"/>
      <c r="D108" s="17"/>
      <c r="E108" s="17">
        <v>1</v>
      </c>
      <c r="F108" s="50"/>
      <c r="G108" s="71" t="s">
        <v>339</v>
      </c>
    </row>
    <row r="109" spans="1:7" ht="45.75" thickBot="1" x14ac:dyDescent="0.3">
      <c r="A109" s="99"/>
      <c r="B109" s="23" t="s">
        <v>73</v>
      </c>
      <c r="C109" s="23"/>
      <c r="D109" s="23"/>
      <c r="E109" s="23">
        <v>1</v>
      </c>
      <c r="F109" s="78"/>
      <c r="G109" s="71" t="s">
        <v>340</v>
      </c>
    </row>
    <row r="110" spans="1:7" ht="63.75" thickBot="1" x14ac:dyDescent="0.3">
      <c r="A110" s="99"/>
      <c r="B110" s="23" t="s">
        <v>188</v>
      </c>
      <c r="C110" s="53"/>
      <c r="D110" s="53"/>
      <c r="E110" s="53">
        <v>1</v>
      </c>
      <c r="F110" s="82"/>
      <c r="G110" s="71" t="s">
        <v>341</v>
      </c>
    </row>
    <row r="111" spans="1:7" ht="27.75" thickBot="1" x14ac:dyDescent="0.3">
      <c r="A111" s="99"/>
      <c r="B111" s="25" t="s">
        <v>106</v>
      </c>
      <c r="C111" s="26"/>
      <c r="D111" s="26"/>
      <c r="E111" s="26">
        <v>1</v>
      </c>
      <c r="F111" s="83"/>
      <c r="G111" s="71" t="s">
        <v>342</v>
      </c>
    </row>
    <row r="112" spans="1:7" ht="45.75" thickBot="1" x14ac:dyDescent="0.3">
      <c r="A112" s="99"/>
      <c r="B112" s="17" t="s">
        <v>107</v>
      </c>
      <c r="C112" s="17"/>
      <c r="D112" s="17">
        <v>1</v>
      </c>
      <c r="E112" s="17"/>
      <c r="F112" s="50"/>
      <c r="G112" s="71" t="s">
        <v>343</v>
      </c>
    </row>
    <row r="113" spans="1:7" ht="45.75" thickBot="1" x14ac:dyDescent="0.3">
      <c r="A113" s="99"/>
      <c r="B113" s="23" t="s">
        <v>72</v>
      </c>
      <c r="C113" s="23"/>
      <c r="D113" s="23">
        <v>1</v>
      </c>
      <c r="E113" s="23"/>
      <c r="F113" s="78"/>
      <c r="G113" s="71" t="s">
        <v>344</v>
      </c>
    </row>
    <row r="114" spans="1:7" ht="27.75" thickBot="1" x14ac:dyDescent="0.3">
      <c r="A114" s="99"/>
      <c r="B114" s="23" t="s">
        <v>71</v>
      </c>
      <c r="C114" s="23"/>
      <c r="D114" s="23">
        <v>1</v>
      </c>
      <c r="E114" s="23"/>
      <c r="F114" s="78"/>
      <c r="G114" s="79" t="s">
        <v>345</v>
      </c>
    </row>
    <row r="115" spans="1:7" ht="30" customHeight="1" thickBot="1" x14ac:dyDescent="0.3">
      <c r="A115" s="100"/>
      <c r="B115" s="48" t="s">
        <v>46</v>
      </c>
      <c r="C115" s="49">
        <f>SUM(C105+C106+C107+C108+C109+C111+C112+C113+C114+C110)</f>
        <v>0</v>
      </c>
      <c r="D115" s="49">
        <f>SUM(D105+D106+D107+D108+D109+D111+D112+D113+D114)</f>
        <v>3</v>
      </c>
      <c r="E115" s="49">
        <f>SUM(E105+E106+E107+E108+E109+E111+E112+E113+E114)</f>
        <v>4</v>
      </c>
      <c r="F115" s="49">
        <f>SUM(F105+F106+F107+F108+F109+F111+F112+F113+F114)</f>
        <v>2</v>
      </c>
      <c r="G115" s="57">
        <f>((C115*$I$11)+(D115*$I$12)+(E115*$I$13)+(F115*I$14))/9</f>
        <v>2.8888888888888888</v>
      </c>
    </row>
    <row r="116" spans="1:7" ht="63.75" thickBot="1" x14ac:dyDescent="0.3">
      <c r="A116" s="98" t="s">
        <v>36</v>
      </c>
      <c r="B116" s="17" t="s">
        <v>70</v>
      </c>
      <c r="C116" s="17"/>
      <c r="D116" s="17"/>
      <c r="E116" s="17">
        <v>1</v>
      </c>
      <c r="F116" s="50"/>
      <c r="G116" s="70" t="s">
        <v>346</v>
      </c>
    </row>
    <row r="117" spans="1:7" ht="63.75" thickBot="1" x14ac:dyDescent="0.3">
      <c r="A117" s="99"/>
      <c r="B117" s="17" t="s">
        <v>37</v>
      </c>
      <c r="C117" s="17"/>
      <c r="D117" s="17"/>
      <c r="E117" s="17">
        <v>1</v>
      </c>
      <c r="F117" s="50"/>
      <c r="G117" s="71" t="s">
        <v>347</v>
      </c>
    </row>
    <row r="118" spans="1:7" ht="45.75" thickBot="1" x14ac:dyDescent="0.3">
      <c r="A118" s="99"/>
      <c r="B118" s="17" t="s">
        <v>38</v>
      </c>
      <c r="C118" s="17"/>
      <c r="D118" s="17"/>
      <c r="E118" s="17"/>
      <c r="F118" s="50">
        <v>1</v>
      </c>
      <c r="G118" s="71" t="s">
        <v>348</v>
      </c>
    </row>
    <row r="119" spans="1:7" ht="54.75" thickBot="1" x14ac:dyDescent="0.3">
      <c r="A119" s="99"/>
      <c r="B119" s="17" t="s">
        <v>39</v>
      </c>
      <c r="C119" s="17"/>
      <c r="D119" s="17"/>
      <c r="E119" s="17">
        <v>1</v>
      </c>
      <c r="F119" s="50"/>
      <c r="G119" s="79" t="s">
        <v>349</v>
      </c>
    </row>
    <row r="120" spans="1:7" ht="15.75" thickBot="1" x14ac:dyDescent="0.3">
      <c r="A120" s="100"/>
      <c r="B120" s="30" t="s">
        <v>46</v>
      </c>
      <c r="C120" s="30">
        <f>SUM(C116+C117+C118+C119)</f>
        <v>0</v>
      </c>
      <c r="D120" s="30">
        <f>SUM(D116+D117+D118+D119)</f>
        <v>0</v>
      </c>
      <c r="E120" s="30">
        <f>SUM(E116+E117+E118+E119)</f>
        <v>3</v>
      </c>
      <c r="F120" s="30">
        <f>SUM(F116+F117+F118+F119)</f>
        <v>1</v>
      </c>
      <c r="G120" s="56">
        <f>((C120*$I$11)+(D120*$I$12)+(E120*$I$13)+(F120*I$14))/4</f>
        <v>3.25</v>
      </c>
    </row>
    <row r="121" spans="1:7" ht="25.5" customHeight="1" thickBot="1" x14ac:dyDescent="0.3">
      <c r="A121" s="101" t="s">
        <v>184</v>
      </c>
      <c r="B121" s="102"/>
      <c r="C121" s="44">
        <f>SUM(C93+C101+C104+C115+C120)</f>
        <v>1</v>
      </c>
      <c r="D121" s="44">
        <f>SUM(D93+D101+D104+D115+D120)</f>
        <v>7</v>
      </c>
      <c r="E121" s="44">
        <f>SUM(E93+E101+E104+E115+E120)</f>
        <v>13</v>
      </c>
      <c r="F121" s="44">
        <f>SUM(F93+F101+F104+F115+F120)</f>
        <v>4</v>
      </c>
      <c r="G121" s="113">
        <f>((C121*$I$11)+(D121*$I$12)+(E121*$I$13)+(F121*I$14))/25</f>
        <v>2.8</v>
      </c>
    </row>
    <row r="122" spans="1:7" ht="25.5" customHeight="1" thickBot="1" x14ac:dyDescent="0.3">
      <c r="A122" s="103"/>
      <c r="B122" s="104"/>
      <c r="C122" s="55">
        <f>C121/26*100</f>
        <v>3.8461538461538463</v>
      </c>
      <c r="D122" s="55">
        <f>D121/26*100</f>
        <v>26.923076923076923</v>
      </c>
      <c r="E122" s="55">
        <f>E121/26*100</f>
        <v>50</v>
      </c>
      <c r="F122" s="55">
        <f>F121/26*100</f>
        <v>15.384615384615385</v>
      </c>
      <c r="G122" s="114"/>
    </row>
    <row r="123" spans="1:7" x14ac:dyDescent="0.25">
      <c r="A123" s="8"/>
      <c r="B123" s="9"/>
      <c r="C123" s="9"/>
      <c r="D123" s="9"/>
      <c r="E123" s="9"/>
      <c r="F123" s="9"/>
      <c r="G123" s="9"/>
    </row>
    <row r="124" spans="1:7" ht="15.75" thickBot="1" x14ac:dyDescent="0.3">
      <c r="A124" s="9"/>
      <c r="B124" s="9"/>
      <c r="C124" s="9"/>
      <c r="D124" s="9"/>
      <c r="E124" s="9"/>
      <c r="F124" s="9"/>
      <c r="G124" s="9"/>
    </row>
    <row r="125" spans="1:7" ht="27.75" customHeight="1" thickBot="1" x14ac:dyDescent="0.3">
      <c r="A125" s="106" t="s">
        <v>128</v>
      </c>
      <c r="B125" s="107"/>
      <c r="C125" s="107"/>
      <c r="D125" s="107"/>
      <c r="E125" s="107"/>
      <c r="F125" s="107"/>
      <c r="G125" s="108"/>
    </row>
    <row r="126" spans="1:7" ht="24" customHeight="1" thickBot="1" x14ac:dyDescent="0.3">
      <c r="A126" s="91" t="s">
        <v>0</v>
      </c>
      <c r="B126" s="91" t="s">
        <v>1</v>
      </c>
      <c r="C126" s="110" t="s">
        <v>125</v>
      </c>
      <c r="D126" s="111"/>
      <c r="E126" s="111"/>
      <c r="F126" s="112"/>
      <c r="G126" s="91" t="s">
        <v>2</v>
      </c>
    </row>
    <row r="127" spans="1:7" ht="18" customHeight="1" thickBot="1" x14ac:dyDescent="0.3">
      <c r="A127" s="109"/>
      <c r="B127" s="109"/>
      <c r="C127" s="16" t="s">
        <v>65</v>
      </c>
      <c r="D127" s="16" t="s">
        <v>66</v>
      </c>
      <c r="E127" s="16" t="s">
        <v>67</v>
      </c>
      <c r="F127" s="16" t="s">
        <v>68</v>
      </c>
      <c r="G127" s="92"/>
    </row>
    <row r="128" spans="1:7" s="1" customFormat="1" ht="36.75" thickBot="1" x14ac:dyDescent="0.3">
      <c r="A128" s="95" t="s">
        <v>40</v>
      </c>
      <c r="B128" s="68" t="s">
        <v>108</v>
      </c>
      <c r="C128" s="68"/>
      <c r="D128" s="68">
        <v>1</v>
      </c>
      <c r="E128" s="68"/>
      <c r="F128" s="68"/>
      <c r="G128" s="70" t="s">
        <v>351</v>
      </c>
    </row>
    <row r="129" spans="1:7" s="1" customFormat="1" ht="25.5" customHeight="1" thickBot="1" x14ac:dyDescent="0.3">
      <c r="A129" s="96"/>
      <c r="B129" s="68" t="s">
        <v>109</v>
      </c>
      <c r="C129" s="68"/>
      <c r="D129" s="68">
        <v>1</v>
      </c>
      <c r="E129" s="68"/>
      <c r="F129" s="68"/>
      <c r="G129" s="70" t="s">
        <v>358</v>
      </c>
    </row>
    <row r="130" spans="1:7" s="1" customFormat="1" ht="36.75" thickBot="1" x14ac:dyDescent="0.3">
      <c r="A130" s="96"/>
      <c r="B130" s="68" t="s">
        <v>41</v>
      </c>
      <c r="C130" s="68"/>
      <c r="D130" s="68">
        <v>1</v>
      </c>
      <c r="E130" s="68"/>
      <c r="F130" s="68"/>
      <c r="G130" s="70" t="s">
        <v>352</v>
      </c>
    </row>
    <row r="131" spans="1:7" s="1" customFormat="1" ht="25.5" customHeight="1" thickBot="1" x14ac:dyDescent="0.3">
      <c r="A131" s="96"/>
      <c r="B131" s="68" t="s">
        <v>42</v>
      </c>
      <c r="C131" s="68"/>
      <c r="D131" s="68">
        <v>1</v>
      </c>
      <c r="E131" s="68"/>
      <c r="F131" s="68"/>
      <c r="G131" s="70" t="s">
        <v>353</v>
      </c>
    </row>
    <row r="132" spans="1:7" s="1" customFormat="1" ht="25.5" customHeight="1" thickBot="1" x14ac:dyDescent="0.3">
      <c r="A132" s="97"/>
      <c r="B132" s="48" t="s">
        <v>46</v>
      </c>
      <c r="C132" s="49">
        <f>SUM(C128+C129+C130+C131)</f>
        <v>0</v>
      </c>
      <c r="D132" s="49">
        <f>SUM(D128+D129+D130+D131)</f>
        <v>4</v>
      </c>
      <c r="E132" s="49">
        <f>SUM(E128+E129+E130+E131)</f>
        <v>0</v>
      </c>
      <c r="F132" s="49">
        <f>SUM(F128+F129+F130+F131)</f>
        <v>0</v>
      </c>
      <c r="G132" s="65">
        <f>((C132*$I$11)+(D132*$I$12)+(E132*$I$13)+(F132*I$14))/4</f>
        <v>2</v>
      </c>
    </row>
    <row r="133" spans="1:7" s="1" customFormat="1" ht="25.5" customHeight="1" thickBot="1" x14ac:dyDescent="0.3">
      <c r="A133" s="95" t="s">
        <v>62</v>
      </c>
      <c r="B133" s="68" t="s">
        <v>69</v>
      </c>
      <c r="C133" s="68"/>
      <c r="D133" s="68">
        <v>1</v>
      </c>
      <c r="E133" s="68"/>
      <c r="F133" s="68"/>
      <c r="G133" s="70" t="s">
        <v>354</v>
      </c>
    </row>
    <row r="134" spans="1:7" s="1" customFormat="1" ht="25.5" customHeight="1" thickBot="1" x14ac:dyDescent="0.3">
      <c r="A134" s="96"/>
      <c r="B134" s="32" t="s">
        <v>43</v>
      </c>
      <c r="C134" s="36"/>
      <c r="D134" s="36"/>
      <c r="E134" s="36">
        <v>1</v>
      </c>
      <c r="F134" s="36"/>
      <c r="G134" s="72" t="s">
        <v>359</v>
      </c>
    </row>
    <row r="135" spans="1:7" s="1" customFormat="1" ht="25.5" customHeight="1" thickBot="1" x14ac:dyDescent="0.3">
      <c r="A135" s="96"/>
      <c r="B135" s="27" t="s">
        <v>110</v>
      </c>
      <c r="C135" s="27"/>
      <c r="D135" s="27"/>
      <c r="E135" s="27">
        <v>1</v>
      </c>
      <c r="F135" s="27"/>
      <c r="G135" s="69" t="s">
        <v>360</v>
      </c>
    </row>
    <row r="136" spans="1:7" s="1" customFormat="1" ht="25.5" customHeight="1" thickBot="1" x14ac:dyDescent="0.3">
      <c r="A136" s="96"/>
      <c r="B136" s="27" t="s">
        <v>44</v>
      </c>
      <c r="C136" s="27"/>
      <c r="D136" s="27">
        <v>1</v>
      </c>
      <c r="E136" s="27"/>
      <c r="F136" s="27"/>
      <c r="G136" s="76" t="s">
        <v>361</v>
      </c>
    </row>
    <row r="137" spans="1:7" s="1" customFormat="1" ht="25.5" customHeight="1" thickBot="1" x14ac:dyDescent="0.3">
      <c r="A137" s="97"/>
      <c r="B137" s="59" t="s">
        <v>46</v>
      </c>
      <c r="C137" s="49">
        <f>SUM(C133+C134+C135+C136)</f>
        <v>0</v>
      </c>
      <c r="D137" s="49">
        <f>SUM(D133+D134+D135+D136)</f>
        <v>2</v>
      </c>
      <c r="E137" s="49">
        <f>SUM(E133+E134+E135+E136)</f>
        <v>2</v>
      </c>
      <c r="F137" s="49">
        <f>SUM(F133+F134+F135+F136)</f>
        <v>0</v>
      </c>
      <c r="G137" s="63">
        <f>((C137*$I$11)+(D137*$I$12)+(E137*$I$13)+(F137*I$14))/4</f>
        <v>2.5</v>
      </c>
    </row>
    <row r="138" spans="1:7" s="1" customFormat="1" ht="25.5" customHeight="1" thickBot="1" x14ac:dyDescent="0.3">
      <c r="A138" s="95" t="s">
        <v>63</v>
      </c>
      <c r="B138" s="27" t="s">
        <v>111</v>
      </c>
      <c r="C138" s="27"/>
      <c r="D138" s="27"/>
      <c r="E138" s="27">
        <v>1</v>
      </c>
      <c r="F138" s="27"/>
      <c r="G138" s="69" t="s">
        <v>362</v>
      </c>
    </row>
    <row r="139" spans="1:7" s="1" customFormat="1" ht="25.5" customHeight="1" thickBot="1" x14ac:dyDescent="0.3">
      <c r="A139" s="96"/>
      <c r="B139" s="27" t="s">
        <v>112</v>
      </c>
      <c r="C139" s="27"/>
      <c r="D139" s="27">
        <v>1</v>
      </c>
      <c r="E139" s="27"/>
      <c r="F139" s="27"/>
      <c r="G139" s="69" t="s">
        <v>363</v>
      </c>
    </row>
    <row r="140" spans="1:7" s="1" customFormat="1" ht="25.5" customHeight="1" thickBot="1" x14ac:dyDescent="0.3">
      <c r="A140" s="96"/>
      <c r="B140" s="27" t="s">
        <v>113</v>
      </c>
      <c r="C140" s="27"/>
      <c r="D140" s="27">
        <v>1</v>
      </c>
      <c r="E140" s="27"/>
      <c r="F140" s="27"/>
      <c r="G140" s="69" t="s">
        <v>355</v>
      </c>
    </row>
    <row r="141" spans="1:7" s="1" customFormat="1" ht="25.5" customHeight="1" thickBot="1" x14ac:dyDescent="0.3">
      <c r="A141" s="96"/>
      <c r="B141" s="60" t="s">
        <v>46</v>
      </c>
      <c r="C141" s="60">
        <f>SUM(C138+C139+C140)</f>
        <v>0</v>
      </c>
      <c r="D141" s="60">
        <f>SUM(D138+D139+D140)</f>
        <v>2</v>
      </c>
      <c r="E141" s="60">
        <f>SUM(E138+E139+E140)</f>
        <v>1</v>
      </c>
      <c r="F141" s="60">
        <f>SUM(F138+F139+F140)</f>
        <v>0</v>
      </c>
      <c r="G141" s="62">
        <f>((C141*$I$11)+(D141*$I$12)+(E141*$I$13)+(F141*I$14))/3</f>
        <v>2.3333333333333335</v>
      </c>
    </row>
    <row r="142" spans="1:7" s="1" customFormat="1" ht="25.5" customHeight="1" thickBot="1" x14ac:dyDescent="0.3">
      <c r="A142" s="95" t="s">
        <v>83</v>
      </c>
      <c r="B142" s="68" t="s">
        <v>114</v>
      </c>
      <c r="C142" s="68"/>
      <c r="D142" s="68">
        <v>1</v>
      </c>
      <c r="E142" s="68"/>
      <c r="F142" s="68"/>
      <c r="G142" s="70" t="s">
        <v>356</v>
      </c>
    </row>
    <row r="143" spans="1:7" s="1" customFormat="1" ht="25.5" customHeight="1" thickBot="1" x14ac:dyDescent="0.3">
      <c r="A143" s="96"/>
      <c r="B143" s="68" t="s">
        <v>115</v>
      </c>
      <c r="C143" s="68"/>
      <c r="D143" s="68">
        <v>1</v>
      </c>
      <c r="E143" s="68"/>
      <c r="F143" s="68"/>
      <c r="G143" s="70" t="s">
        <v>364</v>
      </c>
    </row>
    <row r="144" spans="1:7" s="1" customFormat="1" ht="25.5" customHeight="1" thickBot="1" x14ac:dyDescent="0.3">
      <c r="A144" s="96"/>
      <c r="B144" s="68" t="s">
        <v>45</v>
      </c>
      <c r="C144" s="68"/>
      <c r="D144" s="68">
        <v>1</v>
      </c>
      <c r="E144" s="68"/>
      <c r="F144" s="68"/>
      <c r="G144" s="70" t="s">
        <v>357</v>
      </c>
    </row>
    <row r="145" spans="1:7" s="1" customFormat="1" ht="25.5" customHeight="1" thickBot="1" x14ac:dyDescent="0.3">
      <c r="A145" s="96"/>
      <c r="B145" s="60" t="s">
        <v>46</v>
      </c>
      <c r="C145" s="60">
        <f>SUM(C142+C143+C144)</f>
        <v>0</v>
      </c>
      <c r="D145" s="60">
        <f>SUM(D142+D143+D144)</f>
        <v>3</v>
      </c>
      <c r="E145" s="60">
        <f>SUM(E142+E143+E144)</f>
        <v>0</v>
      </c>
      <c r="F145" s="60">
        <f>SUM(F142+F143+F144)</f>
        <v>0</v>
      </c>
      <c r="G145" s="62">
        <f>((C145*$I$11)+(D145*$I$12)+(E145*$I$13)+(F145*I$14))/3</f>
        <v>2</v>
      </c>
    </row>
    <row r="146" spans="1:7" s="1" customFormat="1" ht="25.5" customHeight="1" thickBot="1" x14ac:dyDescent="0.3">
      <c r="A146" s="87" t="s">
        <v>80</v>
      </c>
      <c r="B146" s="88"/>
      <c r="C146" s="51">
        <f>SUM(C132+C137+C141+C145)</f>
        <v>0</v>
      </c>
      <c r="D146" s="51">
        <f>SUM(D132+D137+D141+D145)</f>
        <v>11</v>
      </c>
      <c r="E146" s="51">
        <f>SUM(E132+E137+E141+E145)</f>
        <v>3</v>
      </c>
      <c r="F146" s="51">
        <f>SUM(F132+F137+F141+F145)</f>
        <v>0</v>
      </c>
      <c r="G146" s="93">
        <f>((C146*$I$11)+(D146*$I$12)+(E146*$I$13)+(F146*I$14))/14</f>
        <v>2.2142857142857144</v>
      </c>
    </row>
    <row r="147" spans="1:7" s="1" customFormat="1" ht="25.5" customHeight="1" thickBot="1" x14ac:dyDescent="0.3">
      <c r="A147" s="89"/>
      <c r="B147" s="90"/>
      <c r="C147" s="61">
        <f>C146/14*100</f>
        <v>0</v>
      </c>
      <c r="D147" s="61">
        <f>D146/14*100</f>
        <v>78.571428571428569</v>
      </c>
      <c r="E147" s="61">
        <f>E146/14*100</f>
        <v>21.428571428571427</v>
      </c>
      <c r="F147" s="61">
        <f>F146/14*100</f>
        <v>0</v>
      </c>
      <c r="G147" s="94"/>
    </row>
  </sheetData>
  <mergeCells count="52">
    <mergeCell ref="A133:A137"/>
    <mergeCell ref="A138:A141"/>
    <mergeCell ref="A142:A145"/>
    <mergeCell ref="A146:B147"/>
    <mergeCell ref="G146:G147"/>
    <mergeCell ref="A128:A132"/>
    <mergeCell ref="A94:A101"/>
    <mergeCell ref="A102:A104"/>
    <mergeCell ref="A105:A115"/>
    <mergeCell ref="A116:A120"/>
    <mergeCell ref="A121:B122"/>
    <mergeCell ref="A125:G125"/>
    <mergeCell ref="A126:A127"/>
    <mergeCell ref="B126:B127"/>
    <mergeCell ref="C126:F126"/>
    <mergeCell ref="G126:G127"/>
    <mergeCell ref="G121:G122"/>
    <mergeCell ref="A90:A93"/>
    <mergeCell ref="A59:A64"/>
    <mergeCell ref="A65:A69"/>
    <mergeCell ref="A70:A74"/>
    <mergeCell ref="A75:A81"/>
    <mergeCell ref="A82:B84"/>
    <mergeCell ref="A87:G87"/>
    <mergeCell ref="A88:A89"/>
    <mergeCell ref="B88:B89"/>
    <mergeCell ref="C88:F88"/>
    <mergeCell ref="G88:G89"/>
    <mergeCell ref="G82:G84"/>
    <mergeCell ref="C83:C84"/>
    <mergeCell ref="D83:D84"/>
    <mergeCell ref="E83:E84"/>
    <mergeCell ref="F83:F84"/>
    <mergeCell ref="A52:B53"/>
    <mergeCell ref="G52:G53"/>
    <mergeCell ref="A56:G56"/>
    <mergeCell ref="A57:A58"/>
    <mergeCell ref="B57:B58"/>
    <mergeCell ref="C57:F57"/>
    <mergeCell ref="G57:G58"/>
    <mergeCell ref="A48:A51"/>
    <mergeCell ref="A7:G8"/>
    <mergeCell ref="A9:G9"/>
    <mergeCell ref="A10:A11"/>
    <mergeCell ref="B10:B11"/>
    <mergeCell ref="C10:F10"/>
    <mergeCell ref="G10:G11"/>
    <mergeCell ref="A12:A16"/>
    <mergeCell ref="A17:A22"/>
    <mergeCell ref="A23:A31"/>
    <mergeCell ref="A32:A36"/>
    <mergeCell ref="A37:A47"/>
  </mergeCells>
  <pageMargins left="0.7" right="0.7" top="0.75" bottom="0.75" header="0.3" footer="0.3"/>
  <pageSetup paperSize="124" scale="21" orientation="portrait" r:id="rId1"/>
  <headerFooter differentFirst="1"/>
  <rowBreaks count="2" manualBreakCount="2">
    <brk id="55" max="16383" man="1"/>
    <brk id="10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Ing.OmarBeleñoGuerra</dc:creator>
  <cp:lastModifiedBy>I.E. San Rafael</cp:lastModifiedBy>
  <cp:lastPrinted>2014-12-11T19:37:25Z</cp:lastPrinted>
  <dcterms:created xsi:type="dcterms:W3CDTF">2014-07-11T15:37:21Z</dcterms:created>
  <dcterms:modified xsi:type="dcterms:W3CDTF">2020-11-25T22:55:27Z</dcterms:modified>
</cp:coreProperties>
</file>